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Β4_Υπόδ. Οικ. Προσφ." sheetId="4" r:id="rId1"/>
  </sheets>
  <definedNames>
    <definedName name="CIQWBGuid" hidden="1">"c2b5a26f-b44a-40d8-9b90-da765f698e30"</definedName>
    <definedName name="_xlnm.Print_Area" localSheetId="0">'Β4_Υπόδ. Οικ. Προσφ.'!$C$3:$R$120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31" i="4" s="1"/>
  <c r="H65" i="4"/>
  <c r="I65" i="4" s="1"/>
  <c r="E38" i="4"/>
  <c r="E36" i="4"/>
  <c r="E22" i="4"/>
  <c r="G58" i="4" s="1"/>
  <c r="E24" i="4" l="1"/>
  <c r="E83" i="4"/>
  <c r="G53" i="4"/>
  <c r="E27" i="4"/>
  <c r="E28" i="4" s="1"/>
  <c r="E29" i="4" s="1"/>
  <c r="E39" i="4"/>
  <c r="J65" i="4"/>
  <c r="G52" i="4"/>
  <c r="K65" i="4" l="1"/>
  <c r="G55" i="4"/>
  <c r="G54" i="4"/>
  <c r="G63" i="4" l="1"/>
  <c r="H52" i="4"/>
  <c r="G56" i="4"/>
  <c r="L65" i="4"/>
  <c r="G85" i="4" l="1"/>
  <c r="G67" i="4"/>
  <c r="G84" i="4"/>
  <c r="G86" i="4" s="1"/>
  <c r="M65" i="4"/>
  <c r="H55" i="4"/>
  <c r="H54" i="4"/>
  <c r="G87" i="4" l="1"/>
  <c r="I52" i="4"/>
  <c r="H56" i="4"/>
  <c r="H63" i="4"/>
  <c r="G68" i="4"/>
  <c r="G60" i="4" s="1"/>
  <c r="G61" i="4"/>
  <c r="N65" i="4"/>
  <c r="G66" i="4" l="1"/>
  <c r="G75" i="4" s="1"/>
  <c r="H67" i="4"/>
  <c r="H84" i="4"/>
  <c r="H86" i="4" s="1"/>
  <c r="H58" i="4"/>
  <c r="H85" i="4" s="1"/>
  <c r="O65" i="4"/>
  <c r="I55" i="4"/>
  <c r="I54" i="4"/>
  <c r="G72" i="4" l="1"/>
  <c r="G79" i="4" s="1"/>
  <c r="G71" i="4"/>
  <c r="G78" i="4" s="1"/>
  <c r="P65" i="4"/>
  <c r="J52" i="4"/>
  <c r="I63" i="4"/>
  <c r="I56" i="4"/>
  <c r="H87" i="4"/>
  <c r="H68" i="4"/>
  <c r="H60" i="4" s="1"/>
  <c r="H61" i="4"/>
  <c r="Q65" i="4" l="1"/>
  <c r="I84" i="4"/>
  <c r="I86" i="4" s="1"/>
  <c r="I67" i="4"/>
  <c r="I58" i="4"/>
  <c r="I85" i="4" s="1"/>
  <c r="J55" i="4"/>
  <c r="J54" i="4"/>
  <c r="H66" i="4"/>
  <c r="H75" i="4" s="1"/>
  <c r="G80" i="4"/>
  <c r="H71" i="4" l="1"/>
  <c r="H78" i="4" s="1"/>
  <c r="H72" i="4"/>
  <c r="H79" i="4" s="1"/>
  <c r="R65" i="4"/>
  <c r="G89" i="4"/>
  <c r="I68" i="4"/>
  <c r="I60" i="4" s="1"/>
  <c r="I61" i="4"/>
  <c r="I87" i="4"/>
  <c r="J63" i="4"/>
  <c r="J56" i="4"/>
  <c r="K52" i="4"/>
  <c r="J67" i="4" l="1"/>
  <c r="J84" i="4"/>
  <c r="J86" i="4" s="1"/>
  <c r="J58" i="4"/>
  <c r="J85" i="4" s="1"/>
  <c r="K54" i="4"/>
  <c r="K55" i="4"/>
  <c r="H80" i="4"/>
  <c r="I66" i="4"/>
  <c r="I75" i="4" s="1"/>
  <c r="I71" i="4" l="1"/>
  <c r="I78" i="4" s="1"/>
  <c r="I72" i="4"/>
  <c r="I79" i="4" s="1"/>
  <c r="K63" i="4"/>
  <c r="K56" i="4"/>
  <c r="L52" i="4"/>
  <c r="H89" i="4"/>
  <c r="J68" i="4"/>
  <c r="J61" i="4"/>
  <c r="J87" i="4"/>
  <c r="L54" i="4" l="1"/>
  <c r="L55" i="4"/>
  <c r="K67" i="4"/>
  <c r="K84" i="4"/>
  <c r="K86" i="4" s="1"/>
  <c r="K58" i="4"/>
  <c r="K85" i="4" s="1"/>
  <c r="J60" i="4"/>
  <c r="J66" i="4" s="1"/>
  <c r="J75" i="4" s="1"/>
  <c r="I80" i="4"/>
  <c r="J71" i="4" l="1"/>
  <c r="J72" i="4"/>
  <c r="I89" i="4"/>
  <c r="K87" i="4"/>
  <c r="K68" i="4"/>
  <c r="K60" i="4" s="1"/>
  <c r="K61" i="4"/>
  <c r="L63" i="4"/>
  <c r="M52" i="4"/>
  <c r="L56" i="4"/>
  <c r="J79" i="4" l="1"/>
  <c r="K66" i="4"/>
  <c r="K75" i="4" s="1"/>
  <c r="J78" i="4"/>
  <c r="M54" i="4"/>
  <c r="M55" i="4"/>
  <c r="L67" i="4"/>
  <c r="L84" i="4"/>
  <c r="L86" i="4" s="1"/>
  <c r="L58" i="4"/>
  <c r="L85" i="4" s="1"/>
  <c r="K72" i="4" l="1"/>
  <c r="K79" i="4" s="1"/>
  <c r="K71" i="4"/>
  <c r="K78" i="4" s="1"/>
  <c r="M63" i="4"/>
  <c r="M56" i="4"/>
  <c r="N52" i="4"/>
  <c r="L87" i="4"/>
  <c r="J80" i="4"/>
  <c r="L68" i="4"/>
  <c r="L60" i="4" s="1"/>
  <c r="L61" i="4"/>
  <c r="K80" i="4" l="1"/>
  <c r="K89" i="4" s="1"/>
  <c r="L66" i="4"/>
  <c r="L75" i="4" s="1"/>
  <c r="J89" i="4"/>
  <c r="N54" i="4"/>
  <c r="N55" i="4"/>
  <c r="M84" i="4"/>
  <c r="M86" i="4" s="1"/>
  <c r="M67" i="4"/>
  <c r="M58" i="4"/>
  <c r="M85" i="4" s="1"/>
  <c r="L71" i="4" l="1"/>
  <c r="L78" i="4" s="1"/>
  <c r="L72" i="4"/>
  <c r="L79" i="4" s="1"/>
  <c r="N63" i="4"/>
  <c r="N56" i="4"/>
  <c r="O52" i="4"/>
  <c r="M68" i="4"/>
  <c r="M61" i="4"/>
  <c r="M87" i="4"/>
  <c r="L80" i="4" l="1"/>
  <c r="L89" i="4" s="1"/>
  <c r="O55" i="4"/>
  <c r="O54" i="4"/>
  <c r="N84" i="4"/>
  <c r="N86" i="4" s="1"/>
  <c r="N67" i="4"/>
  <c r="N58" i="4"/>
  <c r="N85" i="4" s="1"/>
  <c r="M60" i="4"/>
  <c r="M66" i="4" s="1"/>
  <c r="M75" i="4" s="1"/>
  <c r="M72" i="4" l="1"/>
  <c r="M71" i="4"/>
  <c r="M78" i="4" s="1"/>
  <c r="O63" i="4"/>
  <c r="O56" i="4"/>
  <c r="P52" i="4"/>
  <c r="N68" i="4"/>
  <c r="N60" i="4" s="1"/>
  <c r="N61" i="4"/>
  <c r="N87" i="4"/>
  <c r="P54" i="4" l="1"/>
  <c r="P55" i="4"/>
  <c r="O67" i="4"/>
  <c r="O84" i="4"/>
  <c r="O86" i="4" s="1"/>
  <c r="O58" i="4"/>
  <c r="O85" i="4" s="1"/>
  <c r="N66" i="4"/>
  <c r="N75" i="4" s="1"/>
  <c r="M79" i="4"/>
  <c r="M80" i="4" s="1"/>
  <c r="M89" i="4" s="1"/>
  <c r="Q52" i="4" l="1"/>
  <c r="P56" i="4"/>
  <c r="P63" i="4"/>
  <c r="O87" i="4"/>
  <c r="O68" i="4"/>
  <c r="O60" i="4" s="1"/>
  <c r="O61" i="4"/>
  <c r="N71" i="4"/>
  <c r="N78" i="4" s="1"/>
  <c r="N72" i="4"/>
  <c r="N79" i="4" s="1"/>
  <c r="O66" i="4" l="1"/>
  <c r="O75" i="4" s="1"/>
  <c r="N80" i="4"/>
  <c r="N89" i="4" s="1"/>
  <c r="P67" i="4"/>
  <c r="P84" i="4"/>
  <c r="P86" i="4" s="1"/>
  <c r="P58" i="4"/>
  <c r="P85" i="4" s="1"/>
  <c r="Q55" i="4"/>
  <c r="Q54" i="4"/>
  <c r="O72" i="4" l="1"/>
  <c r="O79" i="4" s="1"/>
  <c r="O71" i="4"/>
  <c r="O78" i="4" s="1"/>
  <c r="P87" i="4"/>
  <c r="P68" i="4"/>
  <c r="P60" i="4" s="1"/>
  <c r="P61" i="4"/>
  <c r="R52" i="4"/>
  <c r="Q56" i="4"/>
  <c r="Q63" i="4"/>
  <c r="O80" i="4" l="1"/>
  <c r="O89" i="4" s="1"/>
  <c r="Q84" i="4"/>
  <c r="Q86" i="4" s="1"/>
  <c r="Q67" i="4"/>
  <c r="Q58" i="4"/>
  <c r="Q85" i="4" s="1"/>
  <c r="R55" i="4"/>
  <c r="R54" i="4"/>
  <c r="P66" i="4"/>
  <c r="P75" i="4" s="1"/>
  <c r="R63" i="4" l="1"/>
  <c r="R56" i="4"/>
  <c r="Q68" i="4"/>
  <c r="Q60" i="4" s="1"/>
  <c r="Q61" i="4"/>
  <c r="Q87" i="4"/>
  <c r="P72" i="4"/>
  <c r="P79" i="4" s="1"/>
  <c r="P71" i="4"/>
  <c r="P78" i="4" s="1"/>
  <c r="Q66" i="4" l="1"/>
  <c r="Q75" i="4" s="1"/>
  <c r="R67" i="4"/>
  <c r="R84" i="4"/>
  <c r="R86" i="4" s="1"/>
  <c r="R58" i="4"/>
  <c r="R85" i="4" s="1"/>
  <c r="P80" i="4"/>
  <c r="P89" i="4" s="1"/>
  <c r="Q72" i="4" l="1"/>
  <c r="Q79" i="4" s="1"/>
  <c r="Q71" i="4"/>
  <c r="Q78" i="4" s="1"/>
  <c r="R87" i="4"/>
  <c r="R68" i="4"/>
  <c r="R60" i="4" s="1"/>
  <c r="R61" i="4"/>
  <c r="Q80" i="4" l="1"/>
  <c r="Q89" i="4" s="1"/>
  <c r="R66" i="4"/>
  <c r="R75" i="4" s="1"/>
  <c r="R72" i="4" l="1"/>
  <c r="R79" i="4" s="1"/>
  <c r="E79" i="4" s="1"/>
  <c r="R71" i="4"/>
  <c r="R78" i="4" s="1"/>
  <c r="E72" i="4" l="1"/>
  <c r="E71" i="4"/>
  <c r="R80" i="4"/>
  <c r="E78" i="4"/>
  <c r="R89" i="4" l="1"/>
  <c r="E89" i="4" s="1"/>
  <c r="E80" i="4"/>
  <c r="E48" i="4" l="1"/>
</calcChain>
</file>

<file path=xl/sharedStrings.xml><?xml version="1.0" encoding="utf-8"?>
<sst xmlns="http://schemas.openxmlformats.org/spreadsheetml/2006/main" count="174" uniqueCount="88">
  <si>
    <t>Έντυπο Υπολογισμού Οικονομικής Προσφοράς</t>
  </si>
  <si>
    <t>ΗΜΕΡΟΜΗΝΙΑ ΥΠΟΓΡΑΦΗΣ</t>
  </si>
  <si>
    <t>ΠΡΟΒΛΕΠΟΜΕΝΟΣ ΠΛΗΘΩΡΙΣΜΟΣ ΠΕΡΙΟΔΟΥ ΥΠΗΡΕΣΙΩΝ</t>
  </si>
  <si>
    <t>ΗΜΕΡΟΜΗΝΙΑ ΠΡΟΕΞΟΦΛΗΣΗΣ</t>
  </si>
  <si>
    <t>ΠΡΟΕΞΟΦΛΗΤΙΚΟ ΕΠΙΤΟΚΙΟ</t>
  </si>
  <si>
    <t>ΠΟΣΟ ΟΛΟΓΡΑΦΩΣ (ΕΥΡΩ)</t>
  </si>
  <si>
    <t>ΔΕΙΚΤΗΣ ΠΛΗΘΩΡΙΣΜΟΎ</t>
  </si>
  <si>
    <t>ΕΤΗΣΙΑ ΕΝΙΑΙΑ ΧΡΕΩΣΗ - ΤΡΕΧΟΥΣΕΣ ΤΙΜΕΣ - ΕΥΡΩ</t>
  </si>
  <si>
    <t>ΠΟΣΟΣΤΟ  ΣΤΑΘΕΡΟΥ ΣΤΟΙΧΕΙΟΥ ΕΤΗΣΙΑΣ ΕΝΙΑΙΑΣ ΧΡΕΩΣΗΣ</t>
  </si>
  <si>
    <t xml:space="preserve">ΗΜΕΡΟΜΗΝΙΑ ΠΡΟΕΞΟΦΛΗΣΗΣ </t>
  </si>
  <si>
    <t>ΟΙΚΟΝΟΜΙΚΟ ΚΡΙΤΗΡΙΟ</t>
  </si>
  <si>
    <t>ΔΙΑΡΚΕΙΑ ΟΛΟΚΛΗΡΩΣΗΣ ΠΕΡΙΟΔΟΥ ΠΡΙΝ ΤΗ ΛΕΙΤΟΥΡΓΙΑ (ΕΤΗ)</t>
  </si>
  <si>
    <t>[#]</t>
  </si>
  <si>
    <t>ΗΜΕΡΟΜΗΝΙΑ ΟΛΟΚΛΗΡΩΣΗΣ ΠΕΡΙΟΔΟΥ ΠΡΙΝ ΤΗ ΛΕΙΤΟΥΡΓΙΑ (ΜΟΝΟ ΓΙΑ ΛΟΓΟΥΣ ΑΞΙΟΛΟΓΗΣΗΣ)</t>
  </si>
  <si>
    <t>[ΕΥΡΩ]</t>
  </si>
  <si>
    <t>ΕΤΗΣΙΑ ΕΝΙΑΙΑ ΧΡΕΩΣΗ - ΜΗ ΑΝΑΠΡΟΣΑΡΜΟΣΤΕΟ ΣΤΟΙΧΕΙΟ</t>
  </si>
  <si>
    <t>[ΗΜΕΡΟΜΗΝΙΑ]</t>
  </si>
  <si>
    <t>[x]</t>
  </si>
  <si>
    <t xml:space="preserve">ΕΤΗΣΙΑ ΕΝΙΑΙΑ ΧΡΕΩΣΗ - ΑΝΑΠΡΟΣΑΡΜΟΣΤΕΟ ΣΤΟΙΧΕΙΟ </t>
  </si>
  <si>
    <t>[%]</t>
  </si>
  <si>
    <t>[ΕΤΟΣ]</t>
  </si>
  <si>
    <t>Ημερομηνία: [·]</t>
  </si>
  <si>
    <t>Σύνολο</t>
  </si>
  <si>
    <t>Ημέρες μεταξύ έναρξης και λήξης έτους</t>
  </si>
  <si>
    <t>ΣΥΝΤΕΛΕΣΤΗΣ ΠΡΟΕΞΟΦΛΗΣΗΣ - Μέση έτους</t>
  </si>
  <si>
    <t>Ημέρες μεταξύ εξαμήνου μέσης έτους και ημερομηνίας υπολογισμού</t>
  </si>
  <si>
    <t>Ημερομηνία μέσης έτους</t>
  </si>
  <si>
    <t>(Υπογραφή/ες)</t>
  </si>
  <si>
    <t>(Υπογραφή/ες): ……………………………………………………………….</t>
  </si>
  <si>
    <t>Όνομα Νομίμου Εκπροσώπου:</t>
  </si>
  <si>
    <t>Ιδιότητα:</t>
  </si>
  <si>
    <t xml:space="preserve">Ιδιότητα: </t>
  </si>
  <si>
    <t xml:space="preserve"> Ιδιότητα: </t>
  </si>
  <si>
    <t xml:space="preserve">Ή  </t>
  </si>
  <si>
    <t>ΕΝΑΡΞΗ ΣΔΙΤ</t>
  </si>
  <si>
    <t>ΕΝΑΡΞΗ ΠΕΡΙΟΔΟΥ ΥΠΗΡΕΣΙΩΝ</t>
  </si>
  <si>
    <t>ΠΡΩΤΟ ΕΤΟΣ ΠΕΡΙΟΔΟΥ ΥΠΗΡΕΣΙΩΝ</t>
  </si>
  <si>
    <t>ΛΗΞΗ ΠΕΡΙΟΔΟΥ ΥΠΗΡΕΣΙΩΝ ΚΑΙ ΣΥΜΒΑΣΗΣ ΣΥΜΠΡΑΞΗΣ</t>
  </si>
  <si>
    <t>[Κείμενο]</t>
  </si>
  <si>
    <t>ΗΜΕΡΟΛΟΓΙΑΚΟ ΕΤΟΣ</t>
  </si>
  <si>
    <t>ΕΝΑΡΞΗ ΗΜΕΡΟΛΟΓΙΑΚΟΥ ΕΤΟΥΣ</t>
  </si>
  <si>
    <t>ΛΗΞΗ ΗΜΕΡΟΛΟΓΙΑΚΟΥ ΕΤΟΥΣ</t>
  </si>
  <si>
    <t>ΕΤΗΣΙΑ ΕΝΙΑΙΑ ΧΡΕΩΣΗ - ΑΝΑΠΡΟΣΑΡΜΟΣΤΕΟ ΣΤΟΙΧΕΙΟ (πρίν την σύνδεση με τον δείκτη πληθωρισμού)</t>
  </si>
  <si>
    <t>ΣΥΝΟΛΟ ΠΛΗΡΩΜΩΝ ΔΙΑΘΕΣΙΜΟΤΗΤΑΣ</t>
  </si>
  <si>
    <t>ΥΨΟΣ ΣΥΝΟΛΙΚΗΣ ΠΡΟΣΦΟΡΑΣ ΣΕ ΟΡΟΥΣ ΚΑΘΑΡΗΣ ΠΑΡΟΥΣΑΣ ΑΞΙΑΣ</t>
  </si>
  <si>
    <t>ΠΕΡΙΟΔΟΣ ΥΠΗΡΕΣΙΩΝ (ΗΜΕΡΟΛΟΓΙΑΚΑ ΕΤΗ)</t>
  </si>
  <si>
    <t>ΕΤΟΣ ΣΔΙΤ</t>
  </si>
  <si>
    <t>ΠΡΑΓΜΑΤΙΚΕΣ ΜΕΡΕΣ ΛΕΙΤΟΥΡΓΙΑΣ</t>
  </si>
  <si>
    <t>[Υπολογίζεται αυτόματα. Παρακαλείστε να μην συμπληρωθεί]</t>
  </si>
  <si>
    <t>[Παρακαλείστε να μην συμπληρωθεί]</t>
  </si>
  <si>
    <t>Δ. ΥΠΟΛΟΓΙΣΜΟΣ ΚΠΑ</t>
  </si>
  <si>
    <t>[Για αποδεκτές προσφορές το ποσό αυτό πρέπει να είναι μικρότερο από ΕΥΡΩ 292 εκατ.]</t>
  </si>
  <si>
    <t>ΗΜΕΡΕΣ ΕΝΤΟΣ ΗΜΕΡΟΛΟΓΙΑΚΟΥ ΕΤΟΥΣ</t>
  </si>
  <si>
    <t>ΗΜΕΡΟΜΗΝΙΑ ΕΝΑΡΞΗΣ ΕΤΟΥΣ ΣΔΙΤ</t>
  </si>
  <si>
    <t>[ΗΜΕΡΕΣ]</t>
  </si>
  <si>
    <t>ΗΜΕΡΟΜΗΝΙΑ ΕΝΑΡΞΗΣ ΕΤΟΥΣ ΛΕΙΤΟΥΡΓΙΑΣ</t>
  </si>
  <si>
    <t>ΗΜΕΡΟΜΗΝΙΑ ΟΛΟΚΛΗΡΩΣΗΣ ΕΤΟΥΣ ΛΕΙΤΟΥΡΓΙΑΣ</t>
  </si>
  <si>
    <t>Σημαία 1</t>
  </si>
  <si>
    <t>Σημαία 2</t>
  </si>
  <si>
    <r>
      <t xml:space="preserve">ΠΡΟΣ: </t>
    </r>
    <r>
      <rPr>
        <b/>
        <sz val="15"/>
        <color theme="1"/>
        <rFont val="Calibri"/>
        <family val="2"/>
        <charset val="161"/>
        <scheme val="minor"/>
      </rPr>
      <t>ΑΤΤΙΚΟ ΜΕΤΡΟ ΜΟΝΟΠΡΟΣΩΠΗ Α.Ε.</t>
    </r>
  </si>
  <si>
    <r>
      <t>(</t>
    </r>
    <r>
      <rPr>
        <i/>
        <sz val="15"/>
        <color rgb="FF000000"/>
        <rFont val="Calibri"/>
        <family val="2"/>
        <charset val="161"/>
        <scheme val="minor"/>
      </rPr>
      <t>Εισάγετε ημερομηνία</t>
    </r>
    <r>
      <rPr>
        <sz val="15"/>
        <color rgb="FF000000"/>
        <rFont val="Calibri"/>
        <family val="2"/>
        <charset val="161"/>
        <scheme val="minor"/>
      </rPr>
      <t>)</t>
    </r>
  </si>
  <si>
    <r>
      <t>Εκ μέρους και για λογαριασμό (</t>
    </r>
    <r>
      <rPr>
        <i/>
        <sz val="15"/>
        <rFont val="Calibri"/>
        <family val="2"/>
        <charset val="161"/>
        <scheme val="minor"/>
      </rPr>
      <t>εισάγετε την εμπορική επωνυμία του Διαγωνιζόμενου, σε περίπτωση μεμονωμένου νομικού προσώπου ως Διαγωνιζόμενου</t>
    </r>
    <r>
      <rPr>
        <sz val="15"/>
        <rFont val="Calibri"/>
        <family val="2"/>
        <charset val="161"/>
        <scheme val="minor"/>
      </rPr>
      <t>)</t>
    </r>
  </si>
  <si>
    <t xml:space="preserve">
RFP - 427/22
Α.Σ. 164503</t>
  </si>
  <si>
    <r>
      <t>1.  Αυτή η οικονομική προσφορά (η «</t>
    </r>
    <r>
      <rPr>
        <b/>
        <sz val="15"/>
        <rFont val="Calibri"/>
        <family val="2"/>
        <charset val="161"/>
        <scheme val="minor"/>
      </rPr>
      <t>Οικονομική Προσφορά</t>
    </r>
    <r>
      <rPr>
        <sz val="15"/>
        <rFont val="Calibri"/>
        <family val="2"/>
        <charset val="161"/>
        <scheme val="minor"/>
      </rPr>
      <t xml:space="preserve">») υποβάλλεται σε σχέση με την από RFP-427/22 Διακήρυξη. Όλοι οι όροι με κεφαλαία γράμματα που χρησιμοποιούνται και δεν ορίζονται διαφορετικά στην Οικονομική Προσφορά έχουν την έννοια που τους αποδίδεται στη Διακήρυξη και τα λοιπά έγγραφα της Σύμβασης. </t>
    </r>
  </si>
  <si>
    <t>Από:  [Επωνυμία Διαγωνιζόμενου (σε περίπτωση μεμονωμένου Διαγωνιζόμενου) ή Επωνυμίες ενός εκάστου των Μελών Ένωσης Προσώπων ή Οικονομικών Φορέων ή Επωνυμία της Ένωσης Προσώπων ή Οικονομικών Φορέων ή του Κοινού Εκπροσώπου της Ένωσης Προσώπων ή Οικονομικών Φορέων (σε περίπτωση Ένωσης Προσώπων ή Οικονομικών Φορέων)]</t>
  </si>
  <si>
    <r>
      <t>2. Εγώ (εμείς), ο (οι) κάτωθι υπογράφων(-οντες) [·] (</t>
    </r>
    <r>
      <rPr>
        <i/>
        <sz val="15"/>
        <rFont val="Calibri"/>
        <family val="2"/>
        <charset val="161"/>
        <scheme val="minor"/>
      </rPr>
      <t>πλήρες ονοματεπώνυμο Νομίμου Εκπροσώπου / Διαγωνιζόμενου</t>
    </r>
    <r>
      <rPr>
        <sz val="15"/>
        <rFont val="Calibri"/>
        <family val="2"/>
        <charset val="161"/>
        <scheme val="minor"/>
      </rPr>
      <t>), του [·] (</t>
    </r>
    <r>
      <rPr>
        <i/>
        <sz val="15"/>
        <rFont val="Calibri"/>
        <family val="2"/>
        <charset val="161"/>
        <scheme val="minor"/>
      </rPr>
      <t>πατρώνυμο</t>
    </r>
    <r>
      <rPr>
        <sz val="15"/>
        <rFont val="Calibri"/>
        <family val="2"/>
        <charset val="161"/>
        <scheme val="minor"/>
      </rPr>
      <t>) και της [·] (</t>
    </r>
    <r>
      <rPr>
        <i/>
        <sz val="15"/>
        <rFont val="Calibri"/>
        <family val="2"/>
        <charset val="161"/>
        <scheme val="minor"/>
      </rPr>
      <t>μητρώνυμο</t>
    </r>
    <r>
      <rPr>
        <sz val="15"/>
        <rFont val="Calibri"/>
        <family val="2"/>
        <charset val="161"/>
        <scheme val="minor"/>
      </rPr>
      <t>), κάτοχος του Διαβατηρίου/Δελτίου Ταυτότητας υπ’ αριθμόν …</t>
    </r>
    <r>
      <rPr>
        <i/>
        <sz val="15"/>
        <rFont val="Calibri"/>
        <family val="2"/>
        <charset val="161"/>
        <scheme val="minor"/>
      </rPr>
      <t>(αριθμός και εκδούσα αρχή)…</t>
    </r>
    <r>
      <rPr>
        <sz val="15"/>
        <rFont val="Calibri"/>
        <family val="2"/>
        <charset val="161"/>
        <scheme val="minor"/>
      </rPr>
      <t>), κάτοικος [·] (</t>
    </r>
    <r>
      <rPr>
        <i/>
        <sz val="15"/>
        <rFont val="Calibri"/>
        <family val="2"/>
        <charset val="161"/>
        <scheme val="minor"/>
      </rPr>
      <t>χώρα - πόλη - οδός – ταχυδρομικός κώδικας</t>
    </r>
    <r>
      <rPr>
        <sz val="15"/>
        <rFont val="Calibri"/>
        <family val="2"/>
        <charset val="161"/>
        <scheme val="minor"/>
      </rPr>
      <t>) [στην περίπτωση που οι Νόμιμοι Εκπρόσωποι είναι περισσότεροι από ένας, συμπληρώνονται τα λεπτομερή στοιχεία όλων των Νομίμων Εκπροσώπων που θα υπογράφουν], ενεργώντας υπό την ιδιότητά μου/μας ως Νομίμου(-ων) Εκπροσώπου(-ων) της [·] (</t>
    </r>
    <r>
      <rPr>
        <i/>
        <sz val="15"/>
        <rFont val="Calibri"/>
        <family val="2"/>
        <charset val="161"/>
        <scheme val="minor"/>
      </rPr>
      <t xml:space="preserve">πλήρης εμπορική επωνυμία του Διαγωνιζόμενου ή κάθε Μέλους Ένωσης Προσώπων ή Οικονομικών Φορέων ή του Κοινού Εκπροσώπου Ένωσης Προσώπων ή Οικονομικών Φορέων) </t>
    </r>
    <r>
      <rPr>
        <sz val="15"/>
        <rFont val="Calibri"/>
        <family val="2"/>
        <charset val="161"/>
        <scheme val="minor"/>
      </rPr>
      <t>που εδρεύει</t>
    </r>
    <r>
      <rPr>
        <i/>
        <sz val="15"/>
        <rFont val="Calibri"/>
        <family val="2"/>
        <charset val="161"/>
        <scheme val="minor"/>
      </rPr>
      <t xml:space="preserve"> </t>
    </r>
    <r>
      <rPr>
        <sz val="15"/>
        <rFont val="Calibri"/>
        <family val="2"/>
        <charset val="161"/>
        <scheme val="minor"/>
      </rPr>
      <t>[·] (</t>
    </r>
    <r>
      <rPr>
        <i/>
        <sz val="15"/>
        <rFont val="Calibri"/>
        <family val="2"/>
        <charset val="161"/>
        <scheme val="minor"/>
      </rPr>
      <t xml:space="preserve">πλήρης έδρα και διεύθυνση του Διαγωνιζόμενου ή κάθε Μέλους Ένωσης Προσώπων ή Οικονομικών Φορέων ή του Κοινού Εκπροσώπου Ένωσης Προσώπων ή Οικονομικών Φορέων)[σε περίπτωση Ένωσης Προσώπων ή Οικονομικών Φορέων παρατίθενται τα στοιχεία των Νομίμων Εκπροσώπων όλων των Μελών Ένωσης Προσώπων ή Οικονομικών Φορέων ή σε περίπτωση Κοινού Εκπροσώπου τα στοιχεία αυτού, υπό την ιδιότητα του ως Κοινού Εκπροσώπου της Ένωσης Προσώπων ή Οικονομικών Φορέων [·] (πλήρης επωνυμία της Ένωσης Προσώπων ή Οικονομικών Φορέων], </t>
    </r>
    <r>
      <rPr>
        <sz val="15"/>
        <rFont val="Calibri"/>
        <family val="2"/>
        <charset val="161"/>
        <scheme val="minor"/>
      </rPr>
      <t>με την παρούσα δηλώνω/ουμε ότι έχω/ουμε κατανοήσει πλήρως και αποδεχτεί:</t>
    </r>
  </si>
  <si>
    <r>
      <t>Εκ μέρους και για λογαριασμό (</t>
    </r>
    <r>
      <rPr>
        <i/>
        <sz val="15"/>
        <color rgb="FF000000"/>
        <rFont val="Calibri"/>
        <family val="2"/>
        <charset val="161"/>
        <scheme val="minor"/>
      </rPr>
      <t>Εισάγετε επωνυμία του σχετικού Μέλους Ένωσης Προσώπων ή Οικονομικών Φορέων</t>
    </r>
    <r>
      <rPr>
        <sz val="15"/>
        <color rgb="FF000000"/>
        <rFont val="Calibri"/>
        <family val="2"/>
        <charset val="161"/>
        <scheme val="minor"/>
      </rPr>
      <t>)</t>
    </r>
  </si>
  <si>
    <r>
      <t>[</t>
    </r>
    <r>
      <rPr>
        <i/>
        <sz val="15"/>
        <color rgb="FF000000"/>
        <rFont val="Calibri"/>
        <family val="2"/>
        <charset val="161"/>
        <scheme val="minor"/>
      </rPr>
      <t>Διασφαλίστε ότι έχει υπογράψει κάθε Μέλος Ένωσης Προσώπων ή Οικονομικών Φορέων</t>
    </r>
    <r>
      <rPr>
        <sz val="15"/>
        <color rgb="FF000000"/>
        <rFont val="Calibri"/>
        <family val="2"/>
        <charset val="161"/>
        <scheme val="minor"/>
      </rPr>
      <t>]</t>
    </r>
  </si>
  <si>
    <r>
      <t>Ως Κοινός Εκπρόσωπος εκ μέρους και για λογαριασμό της Ένωσης Προσώπων ή Οικονομικών Φορέων (</t>
    </r>
    <r>
      <rPr>
        <i/>
        <sz val="15"/>
        <color rgb="FF000000"/>
        <rFont val="Calibri"/>
        <family val="2"/>
        <charset val="161"/>
        <scheme val="minor"/>
      </rPr>
      <t>Εισάγετε επωνυμία της Ένωσης Προσώπων ή Οικονομικών Φορέων</t>
    </r>
    <r>
      <rPr>
        <sz val="15"/>
        <color rgb="FF000000"/>
        <rFont val="Calibri"/>
        <family val="2"/>
        <charset val="161"/>
        <scheme val="minor"/>
      </rPr>
      <t xml:space="preserve">) </t>
    </r>
  </si>
  <si>
    <t>(i) όλους τους όρους και τις προϋποθέσεις της διαγωνιστικής διαδικασίας, όπως οι όροι αυτοί έχουν οριστεί στην Διακήρυξη, καθώς και στις διευκρινίσεις που έχουν παρασχεθεί εγγράφως  και</t>
  </si>
  <si>
    <t>(ii) όλους τους όρους και τις προϋποθέσεις όπως έχουν τεθεί στη Σύμβαση.</t>
  </si>
  <si>
    <t>ΠΕΡΑΣ ΠΡΟΠΑΡΑΣΚΕΥΑΣΤΙΚΗΣ ΠΕΡΙΟΔΟΥ ΠΡΙΝ ΤΗ ΛΕΙΤΟΥΡΓΙΑ (ΠΡΟΠΑΡΑΣΚΕΥΑΣΤΙΚΗ ΠΕΡΙΟΔΟΣ)</t>
  </si>
  <si>
    <t>[ΜΗΝΕΣ]</t>
  </si>
  <si>
    <t>[ΗΜΕΡΟΛΟΓΙΑΚΑ ΕΤΗ]</t>
  </si>
  <si>
    <t>ΠΕΡΙΟΔΟΣ ΣΔΙΤ (ΗΜΕΡΟΛΟΓΙΑΚΑ ΕΤΗ)</t>
  </si>
  <si>
    <t>ΠΕΡΙΟΔΟΣ ΥΠΗΡΕΣΙΩΝ (ΜΗΝΕΣ)</t>
  </si>
  <si>
    <t>[# ΕΤΗ ΣΔΙΤ]</t>
  </si>
  <si>
    <r>
      <t xml:space="preserve">[Παρακαλείστε εισάγετε το αρχικό επίπεδο των πληρωμών διαθεσιμότητας, σε ακέραιες τιμές και χωρίς δεκαδικά, δηλαδή την Ετήσια Ενιαία Χρέωση </t>
    </r>
    <r>
      <rPr>
        <u/>
        <sz val="9"/>
        <color theme="1"/>
        <rFont val="Calibri"/>
        <family val="2"/>
        <charset val="161"/>
        <scheme val="minor"/>
      </rPr>
      <t>πρώτου δωδεκαμήνου χρονικού διαστήματος Περιόδου Εμπορικής Λειτουργίας</t>
    </r>
    <r>
      <rPr>
        <sz val="9"/>
        <color theme="1"/>
        <rFont val="Calibri"/>
        <family val="2"/>
        <charset val="161"/>
        <scheme val="minor"/>
      </rPr>
      <t xml:space="preserve"> (ποσό σε Ευρώ, ακέραιες τιμές, χωρίς δεκαδικά]</t>
    </r>
  </si>
  <si>
    <t>[Παρακαλείστε εισάγετε το παραπάνω ολογράφως]</t>
  </si>
  <si>
    <r>
      <t>ΠΕΡΙΟΔΟΣ ΟΛΟΚΛΗΡΩΣΗΣ ΔΟΚΙΜΩΝ ΛΕΙΤΟΥΡΓΙΑΣ (</t>
    </r>
    <r>
      <rPr>
        <b/>
        <sz val="12"/>
        <color rgb="FF7030A0"/>
        <rFont val="Calibri"/>
        <family val="2"/>
        <charset val="161"/>
        <scheme val="minor"/>
      </rPr>
      <t>ΠΡΟΠΑΡΑΣΚΕΥΑΣΤΙΚΗ ΠΕΡΙΟΔΟΣ Α</t>
    </r>
    <r>
      <rPr>
        <sz val="12"/>
        <color theme="1"/>
        <rFont val="Calibri"/>
        <family val="2"/>
        <charset val="161"/>
        <scheme val="minor"/>
      </rPr>
      <t>)</t>
    </r>
  </si>
  <si>
    <r>
      <t>Α. ΠΑΡΑΔΟΧΕΣ (</t>
    </r>
    <r>
      <rPr>
        <b/>
        <u/>
        <sz val="15"/>
        <color theme="1"/>
        <rFont val="Calibri"/>
        <family val="2"/>
        <charset val="161"/>
        <scheme val="minor"/>
      </rPr>
      <t>ΠΡΟΚΕΙΜΕΝΟΥ ΝΑ ΚΑΤΑΡΤΙΣΘΕΙ Η ΟΙΚΟΝΟΜΙΚΗ ΠΡΟΣΦΟΡΑ</t>
    </r>
    <r>
      <rPr>
        <b/>
        <sz val="15"/>
        <color theme="1"/>
        <rFont val="Calibri"/>
        <family val="2"/>
        <charset val="161"/>
        <scheme val="minor"/>
      </rPr>
      <t>)</t>
    </r>
  </si>
  <si>
    <t>Γ. ΣΥΝΟΛΟ ΟΙΚΟΝΟΜΙΚΗΣ ΠΡΟΣΦΟΡΑΣ</t>
  </si>
  <si>
    <t>Β. ΣΤΟΙΧΕΙΑ ΟΙΚΟΝΟΜΙΚΗΣ ΠΡΟΣΦΟΡΑΣ</t>
  </si>
  <si>
    <r>
      <t xml:space="preserve">ΕΤΗΣΙΑ ΕΝΙΑΙΑ ΧΡΕΩΣΗ </t>
    </r>
    <r>
      <rPr>
        <b/>
        <u/>
        <sz val="12"/>
        <color theme="4" tint="-0.499984740745262"/>
        <rFont val="Calibri"/>
        <family val="2"/>
        <charset val="161"/>
        <scheme val="minor"/>
      </rPr>
      <t xml:space="preserve">ΠΡΩΤΟΥ ΔΩΔΕΚΑΜΗΝΟΥ ΕΜΠΟΡΙΚΗΣ ΛΕΙΤΟΥΡΓΙΑΣ </t>
    </r>
    <r>
      <rPr>
        <b/>
        <sz val="12"/>
        <color theme="4" tint="-0.499984740745262"/>
        <rFont val="Calibri"/>
        <family val="2"/>
        <charset val="161"/>
        <scheme val="minor"/>
      </rPr>
      <t xml:space="preserve">(ΠΟΣΟ ΣΕ ΕΥΡΩ, </t>
    </r>
    <r>
      <rPr>
        <b/>
        <u/>
        <sz val="12"/>
        <color rgb="FF7030A0"/>
        <rFont val="Calibri"/>
        <family val="2"/>
        <charset val="161"/>
        <scheme val="minor"/>
      </rPr>
      <t>ΑΚΕΡΑΙΕΣ ΤΙΜΕΣ, ΧΩΡΙΣ ΔΕΚΑΔΙΚΑ</t>
    </r>
    <r>
      <rPr>
        <b/>
        <sz val="12"/>
        <color theme="4" tint="-0.499984740745262"/>
        <rFont val="Calibri"/>
        <family val="2"/>
        <charset val="161"/>
        <scheme val="minor"/>
      </rPr>
      <t>)</t>
    </r>
  </si>
  <si>
    <t>Αξιότιμοι Κύριοι,</t>
  </si>
  <si>
    <r>
      <t xml:space="preserve">3. Με την παρούσα υποβάλλω/ουμε εκ μέρους και για λογαριασμό της …………………………. </t>
    </r>
    <r>
      <rPr>
        <i/>
        <sz val="15"/>
        <rFont val="Calibri"/>
        <family val="2"/>
        <charset val="161"/>
        <scheme val="minor"/>
      </rPr>
      <t xml:space="preserve">(πλήρης εμπορική επωνυμία του Διαγωνιζόμενου, σε περίπτωση μεμονωμένου Διαγωνιζόμενου, ή Επωνυμίες ενός εκάστου των Μελών Ένωσης Προσώπων ή Οικονομικών Φορέων ή Επωνυμία του Κοινού Εκπροσώπου, (σε περίπτωση Ένωσης Προσώπων ή Οικονομικών Φορέων) </t>
    </r>
    <r>
      <rPr>
        <sz val="15"/>
        <rFont val="Calibri"/>
        <family val="2"/>
        <charset val="161"/>
        <scheme val="minor"/>
      </rPr>
      <t>την ακόλουθη οικονομική προσφορά όπως ορίζεται παρακάτω:</t>
    </r>
  </si>
  <si>
    <t xml:space="preserve">ΣΕ ΠΕΡΙΠΤΩΣΗ ΕΝΩΣΗΣ ΠΡΟΣΩΠΩΝ Ή ΟΙΚΟΝΟΜΙΚΩΝ ΦΟΡΕΩΝ: </t>
  </si>
  <si>
    <t xml:space="preserve">«Διεθνής Ανοικτός Διαγωνισμός για τη σύναψη Σύμβασης ΣΔΙΤ για τη λειτουργία και συντήρηση του δικτύου του Μετρό Θεσσαλονίκης»
ΕΝΤΥΠΟ ΟΙΚΟΝΟΜΙΚΗΣ ΠΡΟΣΦΟΡΑΣ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</si>
</sst>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€_-;\-* #,##0.00\ _€_-;_-* &quot;-&quot;??\ _€_-;_-@_-"/>
    <numFmt numFmtId="164" formatCode="_-* #,##0.00_-;\-* #,##0.00_-;_-* &quot;-&quot;??_-;_-@_-"/>
    <numFmt numFmtId="165" formatCode="0.0%"/>
    <numFmt numFmtId="166" formatCode="0.0000"/>
    <numFmt numFmtId="167" formatCode="_(* #,##0_);_(* \(#,##0\);_(* &quot;-&quot;?_);_(@_)"/>
    <numFmt numFmtId="168" formatCode="_(* #,##0.00_);_(* \(#,##0.00\);_(* &quot;-&quot;?_);_(@_)"/>
    <numFmt numFmtId="169" formatCode="_(* #,##0.0_);_(* \(#,##0.0\);_(* &quot;-&quot;?_);_(@_)"/>
    <numFmt numFmtId="170" formatCode="_-* #,##0_-;\-* #,##0_-;_-* &quot;-&quot;??_-;_-@_-"/>
    <numFmt numFmtId="171" formatCode="dd/mm/yy;@"/>
    <numFmt numFmtId="172" formatCode="_(* #,##0.0000_);_(* \(#,##0.0000\);_(* &quot;-&quot;?_);_(@_)"/>
    <numFmt numFmtId="173" formatCode="[$-408]d\-mmm\-yy;@"/>
    <numFmt numFmtId="174" formatCode="_(* #,##0.000000_);_(* \(#,##0.000000\);_(* &quot;-&quot;?_);_(@_)"/>
    <numFmt numFmtId="175" formatCode="#,##0.0"/>
    <numFmt numFmtId="176" formatCode="0.00000%"/>
  </numFmts>
  <fonts count="37" x14ac:knownFonts="1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sz val="12"/>
      <color theme="4" tint="-0.499984740745262"/>
      <name val="Calibri"/>
      <family val="2"/>
      <charset val="161"/>
      <scheme val="minor"/>
    </font>
    <font>
      <sz val="12"/>
      <color rgb="FF0033CC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9"/>
      <color theme="1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sz val="15"/>
      <color rgb="FF000000"/>
      <name val="Calibri"/>
      <family val="2"/>
      <charset val="161"/>
      <scheme val="minor"/>
    </font>
    <font>
      <sz val="15"/>
      <color theme="1"/>
      <name val="Arial"/>
      <family val="2"/>
      <charset val="161"/>
    </font>
    <font>
      <sz val="15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  <font>
      <i/>
      <sz val="15"/>
      <name val="Calibri"/>
      <family val="2"/>
      <charset val="161"/>
      <scheme val="minor"/>
    </font>
    <font>
      <b/>
      <sz val="15"/>
      <color rgb="FF0070C0"/>
      <name val="Calibri"/>
      <family val="2"/>
      <charset val="161"/>
      <scheme val="minor"/>
    </font>
    <font>
      <i/>
      <sz val="15"/>
      <color rgb="FF000000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u/>
      <sz val="12"/>
      <color theme="4" tint="-0.499984740745262"/>
      <name val="Calibri"/>
      <family val="2"/>
      <charset val="161"/>
      <scheme val="minor"/>
    </font>
    <font>
      <b/>
      <u/>
      <sz val="12"/>
      <color rgb="FF7030A0"/>
      <name val="Calibri"/>
      <family val="2"/>
      <charset val="161"/>
      <scheme val="minor"/>
    </font>
    <font>
      <u/>
      <sz val="9"/>
      <color theme="1"/>
      <name val="Calibri"/>
      <family val="2"/>
      <charset val="161"/>
      <scheme val="minor"/>
    </font>
    <font>
      <b/>
      <sz val="12"/>
      <color rgb="FF7030A0"/>
      <name val="Calibri"/>
      <family val="2"/>
      <charset val="161"/>
      <scheme val="minor"/>
    </font>
    <font>
      <b/>
      <sz val="15"/>
      <color rgb="FFC00000"/>
      <name val="Calibri"/>
      <family val="2"/>
      <charset val="161"/>
      <scheme val="minor"/>
    </font>
    <font>
      <b/>
      <u/>
      <sz val="15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D9D9D9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9" fontId="3" fillId="3" borderId="1">
      <alignment horizontal="right" vertical="center"/>
      <protection locked="0"/>
    </xf>
    <xf numFmtId="0" fontId="4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Font="1" applyAlignment="1" applyProtection="1">
      <alignment vertical="center"/>
      <protection hidden="1"/>
    </xf>
    <xf numFmtId="0" fontId="4" fillId="0" borderId="0" xfId="0" applyFont="1" applyAlignment="1"/>
    <xf numFmtId="0" fontId="4" fillId="5" borderId="0" xfId="0" applyFont="1" applyFill="1" applyAlignment="1"/>
    <xf numFmtId="0" fontId="4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protection hidden="1"/>
    </xf>
    <xf numFmtId="0" fontId="4" fillId="0" borderId="0" xfId="0" applyFont="1"/>
    <xf numFmtId="0" fontId="4" fillId="0" borderId="0" xfId="1" applyFont="1" applyFill="1" applyAlignment="1" applyProtection="1">
      <alignment vertical="center"/>
      <protection hidden="1"/>
    </xf>
    <xf numFmtId="0" fontId="4" fillId="5" borderId="0" xfId="1" applyFont="1" applyFill="1" applyAlignment="1" applyProtection="1">
      <alignment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7" fillId="0" borderId="0" xfId="1" applyFont="1" applyAlignment="1" applyProtection="1">
      <alignment horizontal="left" vertical="center" wrapText="1"/>
      <protection hidden="1"/>
    </xf>
    <xf numFmtId="0" fontId="7" fillId="5" borderId="0" xfId="1" applyFont="1" applyFill="1" applyAlignment="1" applyProtection="1">
      <alignment vertical="center"/>
      <protection hidden="1"/>
    </xf>
    <xf numFmtId="0" fontId="7" fillId="5" borderId="0" xfId="1" applyFont="1" applyFill="1" applyAlignment="1" applyProtection="1"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5" borderId="0" xfId="1" applyFont="1" applyFill="1" applyProtection="1">
      <protection hidden="1"/>
    </xf>
    <xf numFmtId="0" fontId="7" fillId="0" borderId="0" xfId="1" applyFont="1" applyAlignment="1" applyProtection="1">
      <alignment vertical="center" wrapText="1"/>
      <protection hidden="1"/>
    </xf>
    <xf numFmtId="14" fontId="3" fillId="2" borderId="1" xfId="1" applyNumberFormat="1" applyFont="1" applyFill="1" applyBorder="1" applyAlignment="1" applyProtection="1">
      <alignment horizontal="center" vertical="center"/>
      <protection hidden="1"/>
    </xf>
    <xf numFmtId="14" fontId="3" fillId="3" borderId="1" xfId="1" applyNumberFormat="1" applyFont="1" applyFill="1" applyBorder="1" applyAlignment="1" applyProtection="1">
      <alignment horizontal="center" vertical="center"/>
      <protection hidden="1"/>
    </xf>
    <xf numFmtId="1" fontId="3" fillId="3" borderId="1" xfId="1" applyNumberFormat="1" applyFont="1" applyFill="1" applyBorder="1" applyAlignment="1" applyProtection="1">
      <alignment horizontal="center" vertical="center"/>
      <protection hidden="1"/>
    </xf>
    <xf numFmtId="10" fontId="3" fillId="2" borderId="1" xfId="1" applyNumberFormat="1" applyFont="1" applyFill="1" applyBorder="1" applyAlignment="1" applyProtection="1">
      <alignment horizontal="center" vertical="center"/>
      <protection hidden="1"/>
    </xf>
    <xf numFmtId="14" fontId="3" fillId="0" borderId="1" xfId="1" applyNumberFormat="1" applyFont="1" applyFill="1" applyBorder="1" applyAlignment="1" applyProtection="1">
      <alignment horizontal="center" vertical="center"/>
      <protection hidden="1"/>
    </xf>
    <xf numFmtId="4" fontId="3" fillId="3" borderId="1" xfId="1" applyNumberFormat="1" applyFont="1" applyFill="1" applyBorder="1" applyAlignment="1" applyProtection="1">
      <alignment horizontal="center" vertical="center"/>
      <protection hidden="1"/>
    </xf>
    <xf numFmtId="15" fontId="3" fillId="3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vertical="center" wrapText="1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173" fontId="7" fillId="0" borderId="0" xfId="1" applyNumberFormat="1" applyFont="1" applyAlignment="1" applyProtection="1">
      <alignment vertical="center"/>
      <protection hidden="1"/>
    </xf>
    <xf numFmtId="1" fontId="7" fillId="0" borderId="0" xfId="1" applyNumberFormat="1" applyFont="1" applyFill="1" applyAlignment="1" applyProtection="1">
      <alignment vertical="center"/>
      <protection hidden="1"/>
    </xf>
    <xf numFmtId="15" fontId="7" fillId="0" borderId="0" xfId="1" applyNumberFormat="1" applyFont="1" applyAlignment="1" applyProtection="1">
      <alignment vertical="center"/>
      <protection hidden="1"/>
    </xf>
    <xf numFmtId="15" fontId="7" fillId="0" borderId="0" xfId="1" applyNumberFormat="1" applyFont="1" applyFill="1" applyAlignment="1" applyProtection="1">
      <alignment vertical="center"/>
      <protection hidden="1"/>
    </xf>
    <xf numFmtId="15" fontId="3" fillId="0" borderId="0" xfId="1" applyNumberFormat="1" applyFont="1" applyFill="1" applyAlignment="1" applyProtection="1">
      <alignment vertical="center"/>
      <protection hidden="1"/>
    </xf>
    <xf numFmtId="167" fontId="7" fillId="0" borderId="0" xfId="1" applyNumberFormat="1" applyFont="1" applyAlignment="1" applyProtection="1">
      <alignment horizontal="right" vertical="center"/>
      <protection hidden="1"/>
    </xf>
    <xf numFmtId="167" fontId="7" fillId="0" borderId="0" xfId="1" applyNumberFormat="1" applyFont="1" applyFill="1" applyAlignment="1" applyProtection="1">
      <alignment horizontal="right" vertical="center"/>
      <protection hidden="1"/>
    </xf>
    <xf numFmtId="167" fontId="3" fillId="3" borderId="0" xfId="3" applyNumberFormat="1" applyFont="1" applyBorder="1" applyAlignment="1" applyProtection="1">
      <alignment horizontal="right" vertical="center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2" xfId="1" applyFont="1" applyBorder="1" applyAlignment="1" applyProtection="1">
      <alignment vertical="center"/>
      <protection hidden="1"/>
    </xf>
    <xf numFmtId="167" fontId="3" fillId="3" borderId="2" xfId="3" applyNumberFormat="1" applyFont="1" applyBorder="1" applyAlignment="1" applyProtection="1">
      <alignment horizontal="right" vertical="center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168" fontId="7" fillId="0" borderId="0" xfId="1" applyNumberFormat="1" applyFont="1" applyBorder="1" applyAlignment="1" applyProtection="1">
      <alignment horizontal="right" vertical="center"/>
      <protection hidden="1"/>
    </xf>
    <xf numFmtId="168" fontId="2" fillId="0" borderId="0" xfId="1" applyNumberFormat="1" applyFont="1" applyBorder="1" applyAlignment="1" applyProtection="1">
      <alignment horizontal="right" vertical="center"/>
      <protection hidden="1"/>
    </xf>
    <xf numFmtId="174" fontId="3" fillId="3" borderId="0" xfId="3" applyNumberFormat="1" applyFont="1" applyBorder="1" applyAlignment="1" applyProtection="1">
      <alignment horizontal="right" vertical="center"/>
      <protection hidden="1"/>
    </xf>
    <xf numFmtId="167" fontId="7" fillId="0" borderId="0" xfId="1" applyNumberFormat="1" applyFont="1" applyAlignment="1" applyProtection="1">
      <alignment vertical="center"/>
      <protection hidden="1"/>
    </xf>
    <xf numFmtId="167" fontId="7" fillId="3" borderId="0" xfId="1" applyNumberFormat="1" applyFont="1" applyFill="1" applyAlignment="1" applyProtection="1">
      <alignment vertical="center"/>
      <protection hidden="1"/>
    </xf>
    <xf numFmtId="172" fontId="7" fillId="3" borderId="0" xfId="1" applyNumberFormat="1" applyFont="1" applyFill="1" applyAlignment="1" applyProtection="1">
      <alignment vertical="center"/>
      <protection hidden="1"/>
    </xf>
    <xf numFmtId="43" fontId="7" fillId="0" borderId="0" xfId="1" applyNumberFormat="1" applyFont="1" applyAlignment="1" applyProtection="1">
      <alignment vertical="center"/>
      <protection hidden="1"/>
    </xf>
    <xf numFmtId="168" fontId="7" fillId="0" borderId="0" xfId="1" applyNumberFormat="1" applyFont="1" applyAlignment="1" applyProtection="1">
      <alignment horizontal="right" vertical="center"/>
      <protection hidden="1"/>
    </xf>
    <xf numFmtId="0" fontId="7" fillId="0" borderId="2" xfId="1" applyFont="1" applyBorder="1" applyAlignment="1" applyProtection="1">
      <alignment horizontal="left" vertical="center" wrapText="1"/>
      <protection hidden="1"/>
    </xf>
    <xf numFmtId="167" fontId="7" fillId="0" borderId="2" xfId="1" applyNumberFormat="1" applyFont="1" applyBorder="1" applyAlignment="1" applyProtection="1">
      <alignment vertical="center"/>
      <protection hidden="1"/>
    </xf>
    <xf numFmtId="167" fontId="3" fillId="0" borderId="2" xfId="3" applyNumberFormat="1" applyFont="1" applyFill="1" applyBorder="1" applyAlignment="1" applyProtection="1">
      <alignment horizontal="left" vertical="center" wrapText="1"/>
      <protection hidden="1"/>
    </xf>
    <xf numFmtId="167" fontId="10" fillId="3" borderId="2" xfId="3" applyNumberFormat="1" applyFont="1" applyBorder="1" applyAlignment="1" applyProtection="1">
      <alignment horizontal="right" vertical="center"/>
      <protection hidden="1"/>
    </xf>
    <xf numFmtId="0" fontId="7" fillId="0" borderId="0" xfId="1" applyFont="1" applyAlignment="1" applyProtection="1">
      <alignment wrapText="1"/>
      <protection hidden="1"/>
    </xf>
    <xf numFmtId="0" fontId="7" fillId="0" borderId="2" xfId="1" applyFont="1" applyBorder="1" applyAlignment="1" applyProtection="1">
      <protection hidden="1"/>
    </xf>
    <xf numFmtId="0" fontId="2" fillId="3" borderId="0" xfId="1" applyFont="1" applyFill="1" applyAlignment="1" applyProtection="1">
      <alignment vertical="center" wrapText="1"/>
      <protection hidden="1"/>
    </xf>
    <xf numFmtId="170" fontId="10" fillId="0" borderId="1" xfId="1" applyNumberFormat="1" applyFont="1" applyFill="1" applyBorder="1" applyAlignment="1" applyProtection="1">
      <alignment horizontal="left" vertical="center"/>
      <protection hidden="1"/>
    </xf>
    <xf numFmtId="167" fontId="3" fillId="3" borderId="5" xfId="3" applyNumberFormat="1" applyFont="1" applyBorder="1" applyAlignment="1" applyProtection="1">
      <alignment horizontal="right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170" fontId="7" fillId="0" borderId="0" xfId="1" applyNumberFormat="1" applyFont="1" applyAlignment="1" applyProtection="1">
      <protection hidden="1"/>
    </xf>
    <xf numFmtId="4" fontId="7" fillId="0" borderId="0" xfId="1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8" fillId="0" borderId="0" xfId="1" applyFont="1" applyAlignment="1" applyProtection="1">
      <alignment vertical="center"/>
      <protection hidden="1"/>
    </xf>
    <xf numFmtId="0" fontId="8" fillId="0" borderId="2" xfId="1" applyFont="1" applyBorder="1" applyAlignment="1" applyProtection="1">
      <alignment vertical="center"/>
      <protection hidden="1"/>
    </xf>
    <xf numFmtId="0" fontId="8" fillId="0" borderId="0" xfId="1" applyFont="1" applyBorder="1" applyAlignment="1" applyProtection="1">
      <alignment vertical="center"/>
      <protection hidden="1"/>
    </xf>
    <xf numFmtId="0" fontId="8" fillId="0" borderId="0" xfId="1" applyFont="1" applyAlignment="1" applyProtection="1">
      <protection hidden="1"/>
    </xf>
    <xf numFmtId="0" fontId="15" fillId="0" borderId="0" xfId="1" applyFont="1" applyAlignment="1" applyProtection="1">
      <alignment vertical="center"/>
      <protection hidden="1"/>
    </xf>
    <xf numFmtId="0" fontId="8" fillId="0" borderId="4" xfId="1" applyFont="1" applyBorder="1" applyAlignment="1" applyProtection="1">
      <alignment vertical="center"/>
      <protection hidden="1"/>
    </xf>
    <xf numFmtId="168" fontId="8" fillId="0" borderId="0" xfId="1" applyNumberFormat="1" applyFont="1" applyAlignment="1" applyProtection="1">
      <alignment horizontal="righ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protection hidden="1"/>
    </xf>
    <xf numFmtId="0" fontId="8" fillId="0" borderId="0" xfId="1" applyFont="1" applyBorder="1" applyAlignment="1" applyProtection="1">
      <alignment horizontal="center"/>
      <protection hidden="1"/>
    </xf>
    <xf numFmtId="167" fontId="16" fillId="3" borderId="2" xfId="3" applyNumberFormat="1" applyFont="1" applyBorder="1" applyAlignment="1" applyProtection="1">
      <alignment horizontal="right" vertical="center"/>
      <protection hidden="1"/>
    </xf>
    <xf numFmtId="0" fontId="17" fillId="5" borderId="0" xfId="1" applyFont="1" applyFill="1" applyAlignment="1" applyProtection="1">
      <alignment vertical="center" wrapText="1"/>
      <protection hidden="1"/>
    </xf>
    <xf numFmtId="0" fontId="17" fillId="5" borderId="0" xfId="1" applyFont="1" applyFill="1" applyAlignment="1" applyProtection="1">
      <alignment vertical="center"/>
      <protection hidden="1"/>
    </xf>
    <xf numFmtId="0" fontId="19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20" fillId="0" borderId="0" xfId="4" applyFont="1" applyAlignment="1" applyProtection="1">
      <protection locked="0"/>
    </xf>
    <xf numFmtId="0" fontId="19" fillId="0" borderId="0" xfId="4" applyFont="1" applyAlignment="1" applyProtection="1">
      <protection locked="0"/>
    </xf>
    <xf numFmtId="0" fontId="21" fillId="0" borderId="0" xfId="4" applyFont="1" applyAlignment="1" applyProtection="1">
      <protection locked="0"/>
    </xf>
    <xf numFmtId="0" fontId="22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protection hidden="1"/>
    </xf>
    <xf numFmtId="0" fontId="19" fillId="0" borderId="0" xfId="1" applyFont="1" applyFill="1" applyAlignment="1" applyProtection="1">
      <alignment vertical="center"/>
      <protection hidden="1"/>
    </xf>
    <xf numFmtId="0" fontId="17" fillId="0" borderId="0" xfId="1" applyFont="1" applyAlignment="1" applyProtection="1">
      <protection hidden="1"/>
    </xf>
    <xf numFmtId="0" fontId="19" fillId="5" borderId="0" xfId="1" applyFont="1" applyFill="1" applyAlignment="1" applyProtection="1">
      <alignment vertical="center"/>
      <protection hidden="1"/>
    </xf>
    <xf numFmtId="0" fontId="19" fillId="5" borderId="0" xfId="1" applyFont="1" applyFill="1" applyAlignment="1" applyProtection="1">
      <protection hidden="1"/>
    </xf>
    <xf numFmtId="0" fontId="17" fillId="0" borderId="0" xfId="1" applyFont="1" applyAlignment="1" applyProtection="1">
      <alignment vertical="center" wrapText="1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0" fontId="17" fillId="0" borderId="0" xfId="1" applyFont="1" applyFill="1" applyAlignment="1" applyProtection="1">
      <alignment vertical="center" wrapText="1"/>
      <protection hidden="1"/>
    </xf>
    <xf numFmtId="3" fontId="2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locked="0"/>
    </xf>
    <xf numFmtId="0" fontId="22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8" fillId="0" borderId="6" xfId="0" applyFont="1" applyBorder="1" applyAlignment="1"/>
    <xf numFmtId="0" fontId="27" fillId="0" borderId="8" xfId="0" applyFont="1" applyBorder="1" applyAlignment="1">
      <alignment horizontal="center" vertical="top" wrapText="1"/>
    </xf>
    <xf numFmtId="0" fontId="15" fillId="0" borderId="0" xfId="1" applyFont="1" applyAlignment="1" applyProtection="1">
      <alignment horizontal="center" vertical="center"/>
      <protection hidden="1"/>
    </xf>
    <xf numFmtId="165" fontId="10" fillId="2" borderId="1" xfId="1" applyNumberFormat="1" applyFont="1" applyFill="1" applyBorder="1" applyAlignment="1" applyProtection="1">
      <alignment horizontal="center" vertical="center"/>
      <protection hidden="1"/>
    </xf>
    <xf numFmtId="175" fontId="3" fillId="2" borderId="1" xfId="1" applyNumberFormat="1" applyFont="1" applyFill="1" applyBorder="1" applyAlignment="1" applyProtection="1">
      <alignment horizontal="center" vertical="center"/>
      <protection hidden="1"/>
    </xf>
    <xf numFmtId="175" fontId="3" fillId="0" borderId="1" xfId="1" applyNumberFormat="1" applyFont="1" applyFill="1" applyBorder="1" applyAlignment="1" applyProtection="1">
      <alignment horizontal="center" vertical="center"/>
      <protection hidden="1"/>
    </xf>
    <xf numFmtId="173" fontId="7" fillId="6" borderId="0" xfId="1" applyNumberFormat="1" applyFont="1" applyFill="1" applyAlignment="1" applyProtection="1">
      <alignment vertical="center"/>
      <protection hidden="1"/>
    </xf>
    <xf numFmtId="167" fontId="7" fillId="6" borderId="0" xfId="1" applyNumberFormat="1" applyFont="1" applyFill="1" applyAlignment="1" applyProtection="1">
      <alignment horizontal="right" vertical="center"/>
      <protection hidden="1"/>
    </xf>
    <xf numFmtId="0" fontId="7" fillId="7" borderId="0" xfId="1" applyFont="1" applyFill="1" applyAlignment="1" applyProtection="1">
      <alignment vertical="center"/>
      <protection hidden="1"/>
    </xf>
    <xf numFmtId="176" fontId="7" fillId="0" borderId="0" xfId="1" applyNumberFormat="1" applyFont="1" applyFill="1" applyAlignment="1" applyProtection="1">
      <alignment horizontal="right" vertical="center"/>
      <protection hidden="1"/>
    </xf>
    <xf numFmtId="3" fontId="14" fillId="4" borderId="1" xfId="2" applyNumberFormat="1" applyFont="1" applyFill="1" applyBorder="1" applyAlignment="1" applyProtection="1">
      <alignment horizontal="center" vertical="center" wrapText="1"/>
      <protection locked="0"/>
    </xf>
    <xf numFmtId="3" fontId="11" fillId="4" borderId="1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5" borderId="0" xfId="0" applyFont="1" applyFill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protection hidden="1"/>
    </xf>
    <xf numFmtId="171" fontId="3" fillId="0" borderId="0" xfId="0" applyNumberFormat="1" applyFont="1" applyAlignment="1" applyProtection="1">
      <alignment horizontal="right" vertical="center"/>
      <protection hidden="1"/>
    </xf>
    <xf numFmtId="166" fontId="7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9" fillId="0" borderId="0" xfId="0" applyFont="1" applyAlignment="1" applyProtection="1">
      <protection hidden="1"/>
    </xf>
    <xf numFmtId="0" fontId="19" fillId="5" borderId="0" xfId="0" applyFont="1" applyFill="1" applyAlignment="1" applyProtection="1">
      <protection hidden="1"/>
    </xf>
    <xf numFmtId="0" fontId="4" fillId="5" borderId="0" xfId="0" applyFont="1" applyFill="1" applyProtection="1">
      <protection hidden="1"/>
    </xf>
    <xf numFmtId="0" fontId="22" fillId="0" borderId="0" xfId="4" applyFont="1" applyAlignment="1" applyProtection="1">
      <alignment vertical="center" wrapText="1"/>
      <protection locked="0"/>
    </xf>
    <xf numFmtId="0" fontId="20" fillId="0" borderId="0" xfId="4" applyFont="1" applyAlignment="1" applyProtection="1">
      <alignment horizontal="left" vertical="center" wrapText="1"/>
      <protection locked="0"/>
    </xf>
    <xf numFmtId="175" fontId="31" fillId="2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protection locked="0"/>
    </xf>
    <xf numFmtId="0" fontId="19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left" vertical="center" wrapText="1"/>
      <protection locked="0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32" fillId="0" borderId="0" xfId="1" applyFont="1" applyAlignment="1" applyProtection="1">
      <alignment vertical="center"/>
      <protection hidden="1"/>
    </xf>
    <xf numFmtId="14" fontId="10" fillId="3" borderId="1" xfId="1" applyNumberFormat="1" applyFont="1" applyFill="1" applyBorder="1" applyAlignment="1" applyProtection="1">
      <alignment horizontal="center" vertical="center"/>
      <protection hidden="1"/>
    </xf>
    <xf numFmtId="14" fontId="34" fillId="3" borderId="3" xfId="1" applyNumberFormat="1" applyFont="1" applyFill="1" applyBorder="1" applyAlignment="1" applyProtection="1">
      <alignment horizontal="center" vertical="center"/>
      <protection hidden="1"/>
    </xf>
    <xf numFmtId="173" fontId="35" fillId="0" borderId="0" xfId="1" applyNumberFormat="1" applyFont="1" applyAlignment="1" applyProtection="1">
      <alignment vertical="center"/>
      <protection hidden="1"/>
    </xf>
    <xf numFmtId="0" fontId="35" fillId="7" borderId="0" xfId="1" applyFont="1" applyFill="1" applyAlignment="1" applyProtection="1">
      <alignment vertical="center"/>
      <protection hidden="1"/>
    </xf>
    <xf numFmtId="1" fontId="35" fillId="0" borderId="0" xfId="1" applyNumberFormat="1" applyFont="1" applyFill="1" applyAlignment="1" applyProtection="1">
      <alignment vertical="center"/>
      <protection hidden="1"/>
    </xf>
    <xf numFmtId="0" fontId="35" fillId="0" borderId="0" xfId="1" applyFont="1" applyAlignment="1" applyProtection="1">
      <alignment vertical="center"/>
      <protection hidden="1"/>
    </xf>
    <xf numFmtId="15" fontId="35" fillId="0" borderId="0" xfId="1" applyNumberFormat="1" applyFont="1" applyAlignment="1" applyProtection="1">
      <alignment vertical="center"/>
      <protection hidden="1"/>
    </xf>
    <xf numFmtId="15" fontId="35" fillId="0" borderId="0" xfId="1" applyNumberFormat="1" applyFont="1" applyFill="1" applyAlignment="1" applyProtection="1">
      <alignment vertical="center"/>
      <protection hidden="1"/>
    </xf>
    <xf numFmtId="167" fontId="35" fillId="0" borderId="0" xfId="1" applyNumberFormat="1" applyFont="1" applyAlignment="1" applyProtection="1">
      <alignment horizontal="right" vertical="center"/>
      <protection hidden="1"/>
    </xf>
    <xf numFmtId="167" fontId="35" fillId="0" borderId="0" xfId="1" applyNumberFormat="1" applyFont="1" applyFill="1" applyAlignment="1" applyProtection="1">
      <alignment horizontal="right" vertical="center"/>
      <protection hidden="1"/>
    </xf>
    <xf numFmtId="167" fontId="35" fillId="3" borderId="0" xfId="3" applyNumberFormat="1" applyFont="1" applyBorder="1" applyAlignment="1" applyProtection="1">
      <alignment horizontal="right" vertical="center"/>
      <protection hidden="1"/>
    </xf>
    <xf numFmtId="167" fontId="35" fillId="3" borderId="2" xfId="3" applyNumberFormat="1" applyFont="1" applyBorder="1" applyAlignment="1" applyProtection="1">
      <alignment horizontal="right" vertical="center"/>
      <protection hidden="1"/>
    </xf>
    <xf numFmtId="167" fontId="35" fillId="3" borderId="0" xfId="1" applyNumberFormat="1" applyFont="1" applyFill="1" applyAlignment="1" applyProtection="1">
      <alignment vertical="center"/>
      <protection hidden="1"/>
    </xf>
    <xf numFmtId="172" fontId="35" fillId="3" borderId="0" xfId="1" applyNumberFormat="1" applyFont="1" applyFill="1" applyAlignment="1" applyProtection="1">
      <alignment vertical="center"/>
      <protection hidden="1"/>
    </xf>
    <xf numFmtId="43" fontId="35" fillId="0" borderId="0" xfId="1" applyNumberFormat="1" applyFont="1" applyAlignment="1" applyProtection="1">
      <alignment vertical="center"/>
      <protection hidden="1"/>
    </xf>
    <xf numFmtId="0" fontId="36" fillId="0" borderId="0" xfId="1" applyFont="1" applyAlignment="1" applyProtection="1">
      <alignment vertical="center"/>
      <protection hidden="1"/>
    </xf>
    <xf numFmtId="0" fontId="35" fillId="0" borderId="0" xfId="1" applyFont="1" applyAlignment="1" applyProtection="1">
      <protection hidden="1"/>
    </xf>
    <xf numFmtId="0" fontId="35" fillId="0" borderId="0" xfId="0" applyFont="1" applyAlignment="1" applyProtection="1">
      <protection hidden="1"/>
    </xf>
    <xf numFmtId="171" fontId="35" fillId="0" borderId="0" xfId="0" applyNumberFormat="1" applyFont="1" applyAlignment="1" applyProtection="1">
      <alignment horizontal="right" vertical="center"/>
      <protection hidden="1"/>
    </xf>
    <xf numFmtId="166" fontId="35" fillId="0" borderId="0" xfId="0" applyNumberFormat="1" applyFont="1" applyAlignment="1" applyProtection="1">
      <alignment horizontal="right"/>
      <protection hidden="1"/>
    </xf>
    <xf numFmtId="167" fontId="35" fillId="3" borderId="5" xfId="3" applyNumberFormat="1" applyFont="1" applyBorder="1" applyAlignment="1" applyProtection="1">
      <alignment horizontal="right" vertical="center"/>
      <protection hidden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2" fillId="0" borderId="0" xfId="4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0" fillId="0" borderId="0" xfId="4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8">
    <cellStyle name="Comma 3" xfId="2"/>
    <cellStyle name="Lmd BorOutNm" xfId="3"/>
    <cellStyle name="Normal" xfId="0" builtinId="0"/>
    <cellStyle name="Normal 2" xfId="1"/>
    <cellStyle name="Normal 2 2" xfId="4"/>
    <cellStyle name="Normal 3" xfId="5"/>
    <cellStyle name="Normal 76" xfId="6"/>
    <cellStyle name="Percent 2" xfId="7"/>
  </cellStyles>
  <dxfs count="3">
    <dxf>
      <numFmt numFmtId="177" formatCode="_-* #,##0_-;\-* #,##0_-;_-* &quot;-&quot;_-;_-@_-"/>
    </dxf>
    <dxf>
      <numFmt numFmtId="177" formatCode="_-* #,##0_-;\-* #,##0_-;_-* &quot;-&quot;_-;_-@_-"/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D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</xdr:rowOff>
    </xdr:from>
    <xdr:to>
      <xdr:col>2</xdr:col>
      <xdr:colOff>1653753</xdr:colOff>
      <xdr:row>2</xdr:row>
      <xdr:rowOff>571501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33376"/>
          <a:ext cx="165375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3"/>
  <sheetViews>
    <sheetView showGridLines="0" tabSelected="1" topLeftCell="A114" zoomScale="80" zoomScaleNormal="80" zoomScaleSheetLayoutView="80" workbookViewId="0">
      <selection activeCell="D123" sqref="D123"/>
    </sheetView>
  </sheetViews>
  <sheetFormatPr defaultColWidth="6.7109375" defaultRowHeight="15" outlineLevelRow="1" outlineLevelCol="1" x14ac:dyDescent="0.25"/>
  <cols>
    <col min="1" max="1" width="1.7109375" style="4" customWidth="1"/>
    <col min="2" max="2" width="2.28515625" style="4" customWidth="1"/>
    <col min="3" max="3" width="58.5703125" style="4" customWidth="1"/>
    <col min="4" max="4" width="17.7109375" style="4" customWidth="1"/>
    <col min="5" max="5" width="16.28515625" style="7" customWidth="1"/>
    <col min="6" max="6" width="29.7109375" style="6" customWidth="1"/>
    <col min="7" max="7" width="14" style="4" customWidth="1"/>
    <col min="8" max="8" width="12.7109375" style="4" customWidth="1"/>
    <col min="9" max="9" width="17.42578125" style="4" customWidth="1"/>
    <col min="10" max="12" width="13.28515625" style="4" bestFit="1" customWidth="1"/>
    <col min="13" max="13" width="14.42578125" style="4" bestFit="1" customWidth="1"/>
    <col min="14" max="14" width="13.28515625" style="4" bestFit="1" customWidth="1"/>
    <col min="15" max="17" width="13.28515625" style="4" customWidth="1"/>
    <col min="18" max="18" width="14.5703125" style="4" customWidth="1" outlineLevel="1"/>
    <col min="19" max="22" width="6.7109375" style="2" customWidth="1" outlineLevel="1"/>
    <col min="23" max="23" width="6.7109375" style="2" bestFit="1" customWidth="1"/>
    <col min="24" max="24" width="6.7109375" style="4" bestFit="1" customWidth="1"/>
    <col min="25" max="16384" width="6.7109375" style="4"/>
  </cols>
  <sheetData>
    <row r="1" spans="3:42" ht="13.15" customHeight="1" x14ac:dyDescent="0.3">
      <c r="E1" s="4"/>
    </row>
    <row r="2" spans="3:42" ht="13.15" customHeight="1" thickBot="1" x14ac:dyDescent="0.35">
      <c r="E2" s="4"/>
    </row>
    <row r="3" spans="3:42" ht="90.75" customHeight="1" thickBot="1" x14ac:dyDescent="0.45">
      <c r="C3" s="107"/>
      <c r="D3" s="172" t="s">
        <v>87</v>
      </c>
      <c r="E3" s="173"/>
      <c r="F3" s="173"/>
      <c r="G3" s="173"/>
      <c r="H3" s="173"/>
      <c r="I3" s="173"/>
      <c r="J3" s="173"/>
      <c r="K3" s="173"/>
      <c r="L3" s="174"/>
      <c r="M3" s="108" t="s">
        <v>62</v>
      </c>
      <c r="N3" s="17"/>
      <c r="P3" s="17"/>
      <c r="Q3" s="17"/>
      <c r="R3" s="17"/>
    </row>
    <row r="4" spans="3:42" ht="35.25" customHeight="1" x14ac:dyDescent="0.3">
      <c r="C4" s="19"/>
      <c r="D4" s="19"/>
      <c r="E4" s="17"/>
      <c r="F4" s="1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3:42" s="140" customFormat="1" ht="43.5" customHeight="1" outlineLevel="1" x14ac:dyDescent="0.3">
      <c r="C5" s="177" t="s">
        <v>64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39"/>
      <c r="T5" s="139"/>
      <c r="U5" s="139"/>
      <c r="V5" s="139"/>
      <c r="W5" s="139"/>
    </row>
    <row r="6" spans="3:42" s="139" customFormat="1" ht="33" customHeight="1" outlineLevel="1" x14ac:dyDescent="0.3">
      <c r="C6" s="141" t="s">
        <v>59</v>
      </c>
    </row>
    <row r="7" spans="3:42" s="139" customFormat="1" ht="19.5" outlineLevel="1" x14ac:dyDescent="0.3">
      <c r="C7" s="141" t="s">
        <v>21</v>
      </c>
    </row>
    <row r="8" spans="3:42" s="139" customFormat="1" ht="17.649999999999999" customHeight="1" outlineLevel="1" x14ac:dyDescent="0.4"/>
    <row r="9" spans="3:42" s="139" customFormat="1" ht="29.1" customHeight="1" outlineLevel="1" x14ac:dyDescent="0.3">
      <c r="C9" s="88" t="s">
        <v>84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3:42" s="139" customFormat="1" ht="78.599999999999994" customHeight="1" outlineLevel="1" x14ac:dyDescent="0.3">
      <c r="C10" s="175" t="s">
        <v>63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3:42" s="139" customFormat="1" ht="318" customHeight="1" outlineLevel="1" x14ac:dyDescent="0.3">
      <c r="C11" s="175" t="s">
        <v>65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</row>
    <row r="12" spans="3:42" s="139" customFormat="1" ht="36.6" customHeight="1" outlineLevel="1" x14ac:dyDescent="0.3">
      <c r="C12" s="179" t="s">
        <v>69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</row>
    <row r="13" spans="3:42" s="139" customFormat="1" ht="34.15" customHeight="1" outlineLevel="1" x14ac:dyDescent="0.3">
      <c r="C13" s="179" t="s">
        <v>70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</row>
    <row r="14" spans="3:42" s="139" customFormat="1" ht="23.1" customHeight="1" outlineLevel="1" x14ac:dyDescent="0.4">
      <c r="C14" s="137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</row>
    <row r="15" spans="3:42" s="139" customFormat="1" ht="131.65" customHeight="1" outlineLevel="1" x14ac:dyDescent="0.3">
      <c r="C15" s="175" t="s">
        <v>85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3:42" s="139" customFormat="1" ht="13.15" customHeight="1" outlineLevel="1" x14ac:dyDescent="0.4"/>
    <row r="17" spans="1:23" s="142" customFormat="1" ht="13.15" customHeight="1" outlineLevel="1" x14ac:dyDescent="0.4"/>
    <row r="18" spans="1:23" s="86" customFormat="1" ht="19.5" x14ac:dyDescent="0.3">
      <c r="C18" s="132" t="s">
        <v>0</v>
      </c>
      <c r="F18" s="93"/>
      <c r="S18" s="133"/>
      <c r="T18" s="133"/>
      <c r="U18" s="133"/>
      <c r="V18" s="133"/>
      <c r="W18" s="133"/>
    </row>
    <row r="19" spans="1:23" s="86" customFormat="1" ht="19.899999999999999" x14ac:dyDescent="0.4">
      <c r="A19" s="94"/>
      <c r="B19" s="94"/>
      <c r="C19" s="95"/>
      <c r="F19" s="93"/>
      <c r="S19" s="133"/>
      <c r="T19" s="133"/>
      <c r="U19" s="133"/>
      <c r="V19" s="133"/>
      <c r="W19" s="133"/>
    </row>
    <row r="20" spans="1:23" s="9" customFormat="1" ht="19.5" x14ac:dyDescent="0.25">
      <c r="A20" s="4"/>
      <c r="B20" s="4"/>
      <c r="C20" s="85" t="s">
        <v>80</v>
      </c>
      <c r="D20" s="21"/>
      <c r="E20" s="21"/>
      <c r="F20" s="25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35"/>
      <c r="T20" s="135"/>
      <c r="U20" s="135"/>
      <c r="V20" s="135"/>
      <c r="W20" s="135"/>
    </row>
    <row r="21" spans="1:23" ht="37.15" customHeight="1" x14ac:dyDescent="0.25">
      <c r="A21" s="8"/>
      <c r="B21" s="8"/>
      <c r="C21" s="26" t="s">
        <v>1</v>
      </c>
      <c r="D21" s="130" t="s">
        <v>16</v>
      </c>
      <c r="E21" s="27">
        <v>44926</v>
      </c>
      <c r="F21" s="72" t="s">
        <v>49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31"/>
      <c r="T21" s="131"/>
      <c r="U21" s="131"/>
      <c r="V21" s="131"/>
      <c r="W21" s="131"/>
    </row>
    <row r="22" spans="1:23" ht="37.15" customHeight="1" x14ac:dyDescent="0.25">
      <c r="A22" s="8"/>
      <c r="B22" s="8"/>
      <c r="C22" s="26" t="s">
        <v>34</v>
      </c>
      <c r="D22" s="130" t="s">
        <v>16</v>
      </c>
      <c r="E22" s="151">
        <f>E21+1</f>
        <v>44927</v>
      </c>
      <c r="F22" s="72" t="s">
        <v>49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31"/>
      <c r="T22" s="131"/>
      <c r="U22" s="131"/>
      <c r="V22" s="131"/>
      <c r="W22" s="131"/>
    </row>
    <row r="23" spans="1:23" ht="37.15" customHeight="1" x14ac:dyDescent="0.25">
      <c r="A23" s="8"/>
      <c r="B23" s="8"/>
      <c r="C23" s="26" t="s">
        <v>74</v>
      </c>
      <c r="D23" s="79" t="s">
        <v>73</v>
      </c>
      <c r="E23" s="111">
        <v>11</v>
      </c>
      <c r="F23" s="72" t="s">
        <v>49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31"/>
      <c r="T23" s="131"/>
      <c r="U23" s="131"/>
      <c r="V23" s="131"/>
      <c r="W23" s="131"/>
    </row>
    <row r="24" spans="1:23" ht="37.15" customHeight="1" x14ac:dyDescent="0.25">
      <c r="A24" s="8"/>
      <c r="B24" s="8"/>
      <c r="C24" s="26" t="s">
        <v>37</v>
      </c>
      <c r="D24" s="130" t="s">
        <v>16</v>
      </c>
      <c r="E24" s="28">
        <f>EOMONTH(E22,E23*12-1)</f>
        <v>48944</v>
      </c>
      <c r="F24" s="72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1"/>
      <c r="T24" s="131"/>
      <c r="U24" s="131"/>
      <c r="V24" s="131"/>
      <c r="W24" s="131"/>
    </row>
    <row r="25" spans="1:23" s="124" customFormat="1" ht="37.15" customHeight="1" x14ac:dyDescent="0.3"/>
    <row r="26" spans="1:23" ht="37.15" customHeight="1" x14ac:dyDescent="0.25">
      <c r="A26" s="8"/>
      <c r="B26" s="8"/>
      <c r="C26" s="26" t="s">
        <v>79</v>
      </c>
      <c r="D26" s="105" t="s">
        <v>72</v>
      </c>
      <c r="E26" s="138">
        <v>12</v>
      </c>
      <c r="F26" s="72" t="s">
        <v>49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06"/>
      <c r="T26" s="106"/>
      <c r="U26" s="106"/>
      <c r="V26" s="106"/>
      <c r="W26" s="106"/>
    </row>
    <row r="27" spans="1:23" ht="37.15" customHeight="1" x14ac:dyDescent="0.25">
      <c r="A27" s="8"/>
      <c r="B27" s="8"/>
      <c r="C27" s="26" t="s">
        <v>71</v>
      </c>
      <c r="D27" s="130" t="s">
        <v>16</v>
      </c>
      <c r="E27" s="28">
        <f>EOMONTH(E22,E26-1)</f>
        <v>45291</v>
      </c>
      <c r="F27" s="72" t="s">
        <v>49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31"/>
      <c r="T27" s="131"/>
      <c r="U27" s="131"/>
      <c r="V27" s="131"/>
      <c r="W27" s="131"/>
    </row>
    <row r="28" spans="1:23" ht="37.15" customHeight="1" x14ac:dyDescent="0.25">
      <c r="A28" s="8"/>
      <c r="B28" s="8"/>
      <c r="C28" s="26" t="s">
        <v>35</v>
      </c>
      <c r="D28" s="130" t="s">
        <v>16</v>
      </c>
      <c r="E28" s="28">
        <f>E27+1</f>
        <v>45292</v>
      </c>
      <c r="F28" s="72" t="s">
        <v>49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31"/>
      <c r="T28" s="131"/>
      <c r="U28" s="131"/>
      <c r="V28" s="131"/>
      <c r="W28" s="131"/>
    </row>
    <row r="29" spans="1:23" ht="37.15" customHeight="1" x14ac:dyDescent="0.25">
      <c r="A29" s="8"/>
      <c r="B29" s="8"/>
      <c r="C29" s="26" t="s">
        <v>36</v>
      </c>
      <c r="D29" s="79" t="s">
        <v>20</v>
      </c>
      <c r="E29" s="29">
        <f>YEAR(E28)</f>
        <v>2024</v>
      </c>
      <c r="F29" s="72" t="s">
        <v>49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31"/>
      <c r="T29" s="131"/>
      <c r="U29" s="131"/>
      <c r="V29" s="131"/>
      <c r="W29" s="131"/>
    </row>
    <row r="30" spans="1:23" ht="37.15" customHeight="1" x14ac:dyDescent="0.25">
      <c r="A30" s="8"/>
      <c r="B30" s="8"/>
      <c r="C30" s="26" t="s">
        <v>75</v>
      </c>
      <c r="D30" s="79" t="s">
        <v>72</v>
      </c>
      <c r="E30" s="111">
        <f>E23*12-E26</f>
        <v>120</v>
      </c>
      <c r="F30" s="72" t="s">
        <v>49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31"/>
      <c r="T30" s="131"/>
      <c r="U30" s="131"/>
      <c r="V30" s="131"/>
      <c r="W30" s="131"/>
    </row>
    <row r="31" spans="1:23" ht="37.15" customHeight="1" x14ac:dyDescent="0.25">
      <c r="A31" s="8"/>
      <c r="B31" s="8"/>
      <c r="C31" s="26" t="s">
        <v>45</v>
      </c>
      <c r="D31" s="79" t="s">
        <v>73</v>
      </c>
      <c r="E31" s="112">
        <f>E30/12</f>
        <v>10</v>
      </c>
      <c r="F31" s="72" t="s">
        <v>49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31"/>
      <c r="T31" s="131"/>
      <c r="U31" s="131"/>
      <c r="V31" s="131"/>
      <c r="W31" s="131"/>
    </row>
    <row r="32" spans="1:23" ht="14.45" x14ac:dyDescent="0.3">
      <c r="E32" s="125"/>
      <c r="S32" s="121"/>
      <c r="T32" s="121"/>
      <c r="U32" s="121"/>
      <c r="V32" s="121"/>
      <c r="W32" s="121"/>
    </row>
    <row r="33" spans="1:23" ht="14.45" x14ac:dyDescent="0.3">
      <c r="E33" s="125"/>
      <c r="S33" s="121"/>
      <c r="T33" s="121"/>
      <c r="U33" s="121"/>
      <c r="V33" s="121"/>
      <c r="W33" s="121"/>
    </row>
    <row r="34" spans="1:23" ht="37.15" customHeight="1" x14ac:dyDescent="0.25">
      <c r="A34" s="8"/>
      <c r="B34" s="8"/>
      <c r="C34" s="26" t="s">
        <v>2</v>
      </c>
      <c r="D34" s="79" t="s">
        <v>19</v>
      </c>
      <c r="E34" s="30">
        <v>0.02</v>
      </c>
      <c r="F34" s="72" t="s">
        <v>49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31"/>
      <c r="T34" s="131"/>
      <c r="U34" s="131"/>
      <c r="V34" s="131"/>
      <c r="W34" s="131"/>
    </row>
    <row r="35" spans="1:23" ht="37.15" customHeight="1" x14ac:dyDescent="0.25">
      <c r="A35" s="8"/>
      <c r="B35" s="8"/>
      <c r="C35" s="23" t="s">
        <v>8</v>
      </c>
      <c r="D35" s="109" t="s">
        <v>19</v>
      </c>
      <c r="E35" s="110">
        <v>0.2</v>
      </c>
      <c r="F35" s="76" t="s">
        <v>49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31"/>
      <c r="T35" s="131"/>
      <c r="U35" s="131"/>
      <c r="V35" s="131"/>
      <c r="W35" s="131"/>
    </row>
    <row r="36" spans="1:23" ht="37.15" customHeight="1" x14ac:dyDescent="0.25">
      <c r="A36" s="8"/>
      <c r="B36" s="8"/>
      <c r="C36" s="26" t="s">
        <v>3</v>
      </c>
      <c r="D36" s="130" t="s">
        <v>16</v>
      </c>
      <c r="E36" s="31">
        <f>E21</f>
        <v>44926</v>
      </c>
      <c r="F36" s="72" t="s">
        <v>49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31"/>
      <c r="T36" s="131"/>
      <c r="U36" s="131"/>
      <c r="V36" s="131"/>
      <c r="W36" s="131"/>
    </row>
    <row r="37" spans="1:23" ht="37.15" customHeight="1" x14ac:dyDescent="0.25">
      <c r="A37" s="8"/>
      <c r="B37" s="8"/>
      <c r="C37" s="26" t="s">
        <v>4</v>
      </c>
      <c r="D37" s="79" t="s">
        <v>19</v>
      </c>
      <c r="E37" s="30">
        <v>7.4999999999999997E-2</v>
      </c>
      <c r="F37" s="72" t="s">
        <v>49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31"/>
      <c r="T37" s="131"/>
      <c r="U37" s="131"/>
      <c r="V37" s="131"/>
      <c r="W37" s="131"/>
    </row>
    <row r="38" spans="1:23" ht="37.15" customHeight="1" x14ac:dyDescent="0.25">
      <c r="A38" s="8"/>
      <c r="B38" s="8"/>
      <c r="C38" s="20" t="s">
        <v>11</v>
      </c>
      <c r="D38" s="79" t="s">
        <v>12</v>
      </c>
      <c r="E38" s="32">
        <f>E26/12</f>
        <v>1</v>
      </c>
      <c r="F38" s="72" t="s">
        <v>49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31"/>
      <c r="T38" s="131"/>
      <c r="U38" s="131"/>
      <c r="V38" s="131"/>
      <c r="W38" s="131"/>
    </row>
    <row r="39" spans="1:23" ht="37.15" customHeight="1" x14ac:dyDescent="0.25">
      <c r="A39" s="8"/>
      <c r="B39" s="8"/>
      <c r="C39" s="20" t="s">
        <v>13</v>
      </c>
      <c r="D39" s="130" t="s">
        <v>16</v>
      </c>
      <c r="E39" s="33">
        <f>EOMONTH(E22,E26-1)</f>
        <v>45291</v>
      </c>
      <c r="F39" s="72" t="s">
        <v>49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31"/>
      <c r="T39" s="131"/>
      <c r="U39" s="131"/>
      <c r="V39" s="131"/>
      <c r="W39" s="131"/>
    </row>
    <row r="40" spans="1:23" ht="15.6" x14ac:dyDescent="0.3">
      <c r="A40" s="8"/>
      <c r="B40" s="8"/>
      <c r="C40" s="26"/>
      <c r="D40" s="24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21"/>
      <c r="T40" s="121"/>
      <c r="U40" s="121"/>
      <c r="V40" s="121"/>
      <c r="W40" s="121"/>
    </row>
    <row r="41" spans="1:23" s="9" customFormat="1" ht="19.5" x14ac:dyDescent="0.25">
      <c r="A41" s="8"/>
      <c r="B41" s="8"/>
      <c r="C41" s="84" t="s">
        <v>82</v>
      </c>
      <c r="D41" s="21"/>
      <c r="E41" s="21"/>
      <c r="F41" s="22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3"/>
      <c r="T41" s="3"/>
      <c r="U41" s="3"/>
      <c r="V41" s="3"/>
      <c r="W41" s="3"/>
    </row>
    <row r="42" spans="1:23" customFormat="1" ht="11.65" customHeight="1" x14ac:dyDescent="0.3"/>
    <row r="43" spans="1:23" ht="90" customHeight="1" x14ac:dyDescent="0.25">
      <c r="A43" s="8"/>
      <c r="B43" s="8"/>
      <c r="C43" s="34" t="s">
        <v>83</v>
      </c>
      <c r="D43" s="35" t="s">
        <v>14</v>
      </c>
      <c r="E43" s="117"/>
      <c r="F43" s="72" t="s">
        <v>77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3" ht="87.4" customHeight="1" x14ac:dyDescent="0.25">
      <c r="C44" s="34" t="s">
        <v>5</v>
      </c>
      <c r="D44" s="35" t="s">
        <v>38</v>
      </c>
      <c r="E44" s="118"/>
      <c r="F44" s="72" t="s">
        <v>78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3" customFormat="1" ht="17.649999999999999" customHeight="1" x14ac:dyDescent="0.3"/>
    <row r="46" spans="1:23" s="96" customFormat="1" ht="19.5" x14ac:dyDescent="0.3">
      <c r="A46" s="94"/>
      <c r="B46" s="94"/>
      <c r="C46" s="84" t="s">
        <v>81</v>
      </c>
      <c r="F46" s="97"/>
      <c r="S46" s="134"/>
      <c r="T46" s="134"/>
      <c r="U46" s="134"/>
      <c r="V46" s="134"/>
      <c r="W46" s="134"/>
    </row>
    <row r="47" spans="1:23" s="86" customFormat="1" ht="30.6" customHeight="1" x14ac:dyDescent="0.3">
      <c r="A47" s="94"/>
      <c r="B47" s="94"/>
      <c r="C47" s="98" t="s">
        <v>10</v>
      </c>
      <c r="D47" s="99"/>
      <c r="E47" s="150" t="s">
        <v>51</v>
      </c>
      <c r="S47" s="133"/>
      <c r="T47" s="133"/>
      <c r="U47" s="133"/>
      <c r="V47" s="133"/>
      <c r="W47" s="133"/>
    </row>
    <row r="48" spans="1:23" s="86" customFormat="1" ht="58.5" customHeight="1" x14ac:dyDescent="0.3">
      <c r="A48" s="94"/>
      <c r="B48" s="94"/>
      <c r="C48" s="100" t="s">
        <v>44</v>
      </c>
      <c r="D48" s="99" t="s">
        <v>14</v>
      </c>
      <c r="E48" s="101">
        <f>E89</f>
        <v>0</v>
      </c>
      <c r="F48" s="87" t="s">
        <v>48</v>
      </c>
      <c r="G48" s="87"/>
      <c r="S48" s="133"/>
      <c r="T48" s="133"/>
      <c r="U48" s="133"/>
      <c r="V48" s="133"/>
      <c r="W48" s="133"/>
    </row>
    <row r="49" spans="1:23" customFormat="1" ht="17.649999999999999" customHeight="1" x14ac:dyDescent="0.3"/>
    <row r="50" spans="1:23" customFormat="1" ht="17.649999999999999" customHeight="1" x14ac:dyDescent="0.3"/>
    <row r="51" spans="1:23" s="9" customFormat="1" ht="19.5" x14ac:dyDescent="0.25">
      <c r="A51" s="8"/>
      <c r="B51" s="8"/>
      <c r="C51" s="84" t="s">
        <v>50</v>
      </c>
      <c r="D51" s="21"/>
      <c r="E51" s="21"/>
      <c r="F51" s="2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122"/>
      <c r="T51" s="122"/>
      <c r="U51" s="122"/>
      <c r="V51" s="122"/>
      <c r="W51" s="122"/>
    </row>
    <row r="52" spans="1:23" ht="15.75" x14ac:dyDescent="0.25">
      <c r="C52" s="26" t="s">
        <v>40</v>
      </c>
      <c r="D52" s="123" t="s">
        <v>16</v>
      </c>
      <c r="E52" s="17"/>
      <c r="F52" s="72" t="s">
        <v>49</v>
      </c>
      <c r="G52" s="113">
        <f>DATE(YEAR(E22),1,1)</f>
        <v>44927</v>
      </c>
      <c r="H52" s="36">
        <f>G54+1</f>
        <v>45292</v>
      </c>
      <c r="I52" s="36">
        <f t="shared" ref="I52:R52" si="0">H54+1</f>
        <v>45658</v>
      </c>
      <c r="J52" s="36">
        <f t="shared" si="0"/>
        <v>46023</v>
      </c>
      <c r="K52" s="36">
        <f t="shared" si="0"/>
        <v>46388</v>
      </c>
      <c r="L52" s="36">
        <f t="shared" si="0"/>
        <v>46753</v>
      </c>
      <c r="M52" s="36">
        <f t="shared" si="0"/>
        <v>47119</v>
      </c>
      <c r="N52" s="36">
        <f t="shared" si="0"/>
        <v>47484</v>
      </c>
      <c r="O52" s="36">
        <f t="shared" si="0"/>
        <v>47849</v>
      </c>
      <c r="P52" s="36">
        <f t="shared" si="0"/>
        <v>48214</v>
      </c>
      <c r="Q52" s="36">
        <f t="shared" si="0"/>
        <v>48580</v>
      </c>
      <c r="R52" s="153">
        <f t="shared" si="0"/>
        <v>48945</v>
      </c>
      <c r="S52" s="121"/>
      <c r="T52" s="121"/>
      <c r="U52" s="121"/>
      <c r="V52" s="121"/>
      <c r="W52" s="121"/>
    </row>
    <row r="53" spans="1:23" s="124" customFormat="1" ht="15.75" x14ac:dyDescent="0.25">
      <c r="C53" s="26" t="s">
        <v>34</v>
      </c>
      <c r="D53" s="123" t="s">
        <v>16</v>
      </c>
      <c r="F53" s="72" t="s">
        <v>49</v>
      </c>
      <c r="G53" s="36">
        <f>E22</f>
        <v>44927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54"/>
    </row>
    <row r="54" spans="1:23" ht="15.75" x14ac:dyDescent="0.25">
      <c r="C54" s="26" t="s">
        <v>41</v>
      </c>
      <c r="D54" s="123" t="s">
        <v>16</v>
      </c>
      <c r="E54" s="17"/>
      <c r="F54" s="72" t="s">
        <v>49</v>
      </c>
      <c r="G54" s="36">
        <f>DATE(YEAR(G52),12,31)</f>
        <v>45291</v>
      </c>
      <c r="H54" s="36">
        <f t="shared" ref="H54:R54" si="1">DATE(YEAR(H52),12,31)</f>
        <v>45657</v>
      </c>
      <c r="I54" s="36">
        <f t="shared" si="1"/>
        <v>46022</v>
      </c>
      <c r="J54" s="36">
        <f t="shared" si="1"/>
        <v>46387</v>
      </c>
      <c r="K54" s="36">
        <f t="shared" si="1"/>
        <v>46752</v>
      </c>
      <c r="L54" s="36">
        <f t="shared" si="1"/>
        <v>47118</v>
      </c>
      <c r="M54" s="36">
        <f t="shared" si="1"/>
        <v>47483</v>
      </c>
      <c r="N54" s="36">
        <f t="shared" si="1"/>
        <v>47848</v>
      </c>
      <c r="O54" s="36">
        <f t="shared" si="1"/>
        <v>48213</v>
      </c>
      <c r="P54" s="36">
        <f t="shared" si="1"/>
        <v>48579</v>
      </c>
      <c r="Q54" s="36">
        <f t="shared" si="1"/>
        <v>48944</v>
      </c>
      <c r="R54" s="153">
        <f t="shared" si="1"/>
        <v>49309</v>
      </c>
      <c r="S54" s="121"/>
      <c r="T54" s="121"/>
      <c r="U54" s="121"/>
      <c r="V54" s="121"/>
      <c r="W54" s="121"/>
    </row>
    <row r="55" spans="1:23" ht="15.75" x14ac:dyDescent="0.25">
      <c r="C55" s="26" t="s">
        <v>39</v>
      </c>
      <c r="D55" s="123" t="s">
        <v>20</v>
      </c>
      <c r="E55" s="17"/>
      <c r="F55" s="72" t="s">
        <v>49</v>
      </c>
      <c r="G55" s="37">
        <f>YEAR(G52)</f>
        <v>2023</v>
      </c>
      <c r="H55" s="37">
        <f t="shared" ref="H55:R55" si="2">YEAR(H52)</f>
        <v>2024</v>
      </c>
      <c r="I55" s="37">
        <f t="shared" si="2"/>
        <v>2025</v>
      </c>
      <c r="J55" s="37">
        <f t="shared" si="2"/>
        <v>2026</v>
      </c>
      <c r="K55" s="37">
        <f t="shared" si="2"/>
        <v>2027</v>
      </c>
      <c r="L55" s="37">
        <f t="shared" si="2"/>
        <v>2028</v>
      </c>
      <c r="M55" s="37">
        <f t="shared" si="2"/>
        <v>2029</v>
      </c>
      <c r="N55" s="37">
        <f t="shared" si="2"/>
        <v>2030</v>
      </c>
      <c r="O55" s="37">
        <f t="shared" si="2"/>
        <v>2031</v>
      </c>
      <c r="P55" s="37">
        <f t="shared" si="2"/>
        <v>2032</v>
      </c>
      <c r="Q55" s="37">
        <f t="shared" si="2"/>
        <v>2033</v>
      </c>
      <c r="R55" s="155">
        <f t="shared" si="2"/>
        <v>2034</v>
      </c>
      <c r="S55" s="121"/>
      <c r="T55" s="121"/>
      <c r="U55" s="121"/>
      <c r="V55" s="121"/>
      <c r="W55" s="121"/>
    </row>
    <row r="56" spans="1:23" ht="15.75" x14ac:dyDescent="0.25">
      <c r="C56" s="26" t="s">
        <v>52</v>
      </c>
      <c r="D56" s="79" t="s">
        <v>54</v>
      </c>
      <c r="E56" s="17"/>
      <c r="F56" s="72" t="s">
        <v>49</v>
      </c>
      <c r="G56" s="17">
        <f>G54-G52+1</f>
        <v>365</v>
      </c>
      <c r="H56" s="17">
        <f t="shared" ref="H56:R56" si="3">H54-H52+1</f>
        <v>366</v>
      </c>
      <c r="I56" s="17">
        <f t="shared" si="3"/>
        <v>365</v>
      </c>
      <c r="J56" s="17">
        <f t="shared" si="3"/>
        <v>365</v>
      </c>
      <c r="K56" s="17">
        <f t="shared" si="3"/>
        <v>365</v>
      </c>
      <c r="L56" s="17">
        <f t="shared" si="3"/>
        <v>366</v>
      </c>
      <c r="M56" s="17">
        <f t="shared" si="3"/>
        <v>365</v>
      </c>
      <c r="N56" s="17">
        <f t="shared" si="3"/>
        <v>365</v>
      </c>
      <c r="O56" s="17">
        <f t="shared" si="3"/>
        <v>365</v>
      </c>
      <c r="P56" s="17">
        <f t="shared" si="3"/>
        <v>366</v>
      </c>
      <c r="Q56" s="17">
        <f t="shared" si="3"/>
        <v>365</v>
      </c>
      <c r="R56" s="156">
        <f t="shared" si="3"/>
        <v>365</v>
      </c>
      <c r="S56" s="121"/>
      <c r="T56" s="121"/>
      <c r="U56" s="121"/>
      <c r="V56" s="121"/>
      <c r="W56" s="121"/>
    </row>
    <row r="57" spans="1:23" ht="15.75" x14ac:dyDescent="0.25">
      <c r="C57" s="26"/>
      <c r="D57" s="79"/>
      <c r="E57" s="17"/>
      <c r="F57" s="72" t="s">
        <v>49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56"/>
      <c r="S57" s="121"/>
      <c r="T57" s="121"/>
      <c r="U57" s="121"/>
      <c r="V57" s="121"/>
      <c r="W57" s="121"/>
    </row>
    <row r="58" spans="1:23" ht="15.75" x14ac:dyDescent="0.25">
      <c r="C58" s="26" t="s">
        <v>53</v>
      </c>
      <c r="D58" s="123" t="s">
        <v>16</v>
      </c>
      <c r="E58" s="17"/>
      <c r="F58" s="72" t="s">
        <v>49</v>
      </c>
      <c r="G58" s="38">
        <f t="shared" ref="G58:R58" si="4">IF(G65=1,$E$22,EOMONTH(G63,-12)+1)</f>
        <v>44927</v>
      </c>
      <c r="H58" s="38">
        <f t="shared" si="4"/>
        <v>45292</v>
      </c>
      <c r="I58" s="38">
        <f t="shared" si="4"/>
        <v>45658</v>
      </c>
      <c r="J58" s="38">
        <f t="shared" si="4"/>
        <v>46023</v>
      </c>
      <c r="K58" s="38">
        <f t="shared" si="4"/>
        <v>46388</v>
      </c>
      <c r="L58" s="38">
        <f t="shared" si="4"/>
        <v>46753</v>
      </c>
      <c r="M58" s="38">
        <f t="shared" si="4"/>
        <v>47119</v>
      </c>
      <c r="N58" s="38">
        <f t="shared" si="4"/>
        <v>47484</v>
      </c>
      <c r="O58" s="38">
        <f t="shared" si="4"/>
        <v>47849</v>
      </c>
      <c r="P58" s="38">
        <f t="shared" si="4"/>
        <v>48214</v>
      </c>
      <c r="Q58" s="38">
        <f t="shared" si="4"/>
        <v>48580</v>
      </c>
      <c r="R58" s="157">
        <f t="shared" si="4"/>
        <v>48945</v>
      </c>
      <c r="S58" s="121"/>
      <c r="T58" s="121"/>
      <c r="U58" s="121"/>
      <c r="V58" s="121"/>
      <c r="W58" s="121"/>
    </row>
    <row r="59" spans="1:23" ht="15.75" x14ac:dyDescent="0.25">
      <c r="C59" s="26"/>
      <c r="D59" s="123"/>
      <c r="E59" s="17"/>
      <c r="F59" s="72" t="s">
        <v>49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157"/>
      <c r="S59" s="121"/>
      <c r="T59" s="121"/>
      <c r="U59" s="121"/>
      <c r="V59" s="121"/>
      <c r="W59" s="121"/>
    </row>
    <row r="60" spans="1:23" ht="15.75" x14ac:dyDescent="0.25">
      <c r="C60" s="26" t="s">
        <v>55</v>
      </c>
      <c r="D60" s="123" t="s">
        <v>16</v>
      </c>
      <c r="E60" s="17"/>
      <c r="F60" s="72" t="s">
        <v>49</v>
      </c>
      <c r="G60" s="39">
        <f>(G67=1)*0+(G67&lt;&gt;1)*(SUM($G$68:G68)=1)*$E$28++(G67&lt;&gt;1)*(SUM($G$68:G68)&gt;1)*(G68=1)*G52</f>
        <v>0</v>
      </c>
      <c r="H60" s="39">
        <f>(H67=1)*0+(H67&lt;&gt;1)*(SUM($G$68:H68)=1)*$E$28++(H67&lt;&gt;1)*(SUM($G$68:H68)&gt;1)*(H68=1)*H52</f>
        <v>45292</v>
      </c>
      <c r="I60" s="39">
        <f>(I67=1)*0+(I67&lt;&gt;1)*(SUM($G$68:I68)=1)*$E$28++(I67&lt;&gt;1)*(SUM($G$68:I68)&gt;1)*(I68=1)*I52</f>
        <v>45658</v>
      </c>
      <c r="J60" s="39">
        <f>(J67=1)*0+(J67&lt;&gt;1)*(SUM($G$68:J68)=1)*$E$28++(J67&lt;&gt;1)*(SUM($G$68:J68)&gt;1)*(J68=1)*J52</f>
        <v>46023</v>
      </c>
      <c r="K60" s="39">
        <f>(K67=1)*0+(K67&lt;&gt;1)*(SUM($G$68:K68)=1)*$E$28++(K67&lt;&gt;1)*(SUM($G$68:K68)&gt;1)*(K68=1)*K52</f>
        <v>46388</v>
      </c>
      <c r="L60" s="39">
        <f>(L67=1)*0+(L67&lt;&gt;1)*(SUM($G$68:L68)=1)*$E$28++(L67&lt;&gt;1)*(SUM($G$68:L68)&gt;1)*(L68=1)*L52</f>
        <v>46753</v>
      </c>
      <c r="M60" s="39">
        <f>(M67=1)*0+(M67&lt;&gt;1)*(SUM($G$68:M68)=1)*$E$28++(M67&lt;&gt;1)*(SUM($G$68:M68)&gt;1)*(M68=1)*M52</f>
        <v>47119</v>
      </c>
      <c r="N60" s="39">
        <f>(N67=1)*0+(N67&lt;&gt;1)*(SUM($G$68:N68)=1)*$E$28++(N67&lt;&gt;1)*(SUM($G$68:N68)&gt;1)*(N68=1)*N52</f>
        <v>47484</v>
      </c>
      <c r="O60" s="39">
        <f>(O67=1)*0+(O67&lt;&gt;1)*(SUM($G$68:O68)=1)*$E$28++(O67&lt;&gt;1)*(SUM($G$68:O68)&gt;1)*(O68=1)*O52</f>
        <v>47849</v>
      </c>
      <c r="P60" s="39">
        <f>(P67=1)*0+(P67&lt;&gt;1)*(SUM($G$68:P68)=1)*$E$28++(P67&lt;&gt;1)*(SUM($G$68:P68)&gt;1)*(P68=1)*P52</f>
        <v>48214</v>
      </c>
      <c r="Q60" s="39">
        <f>(Q67=1)*0+(Q67&lt;&gt;1)*(SUM($G$68:Q68)=1)*$E$28++(Q67&lt;&gt;1)*(SUM($G$68:Q68)&gt;1)*(Q68=1)*Q52</f>
        <v>48580</v>
      </c>
      <c r="R60" s="158">
        <f>(R67=1)*0+(R67&lt;&gt;1)*(SUM($G$68:R68)=1)*$E$28++(R67&lt;&gt;1)*(SUM($G$68:R68)&gt;1)*(R68=1)*R52</f>
        <v>0</v>
      </c>
      <c r="S60" s="121"/>
      <c r="T60" s="121"/>
      <c r="U60" s="121"/>
      <c r="V60" s="121"/>
      <c r="W60" s="121"/>
    </row>
    <row r="61" spans="1:23" ht="15.75" x14ac:dyDescent="0.25">
      <c r="C61" s="26" t="s">
        <v>56</v>
      </c>
      <c r="D61" s="123" t="s">
        <v>16</v>
      </c>
      <c r="E61" s="17"/>
      <c r="F61" s="72" t="s">
        <v>49</v>
      </c>
      <c r="G61" s="39">
        <f t="shared" ref="G61:R61" si="5">IF(AND(G52&lt;$E$24,G54&gt;=$E$24),$E$24,G54)*(G67&lt;&gt;1)</f>
        <v>0</v>
      </c>
      <c r="H61" s="39">
        <f t="shared" si="5"/>
        <v>45657</v>
      </c>
      <c r="I61" s="39">
        <f t="shared" si="5"/>
        <v>46022</v>
      </c>
      <c r="J61" s="39">
        <f t="shared" si="5"/>
        <v>46387</v>
      </c>
      <c r="K61" s="39">
        <f t="shared" si="5"/>
        <v>46752</v>
      </c>
      <c r="L61" s="39">
        <f t="shared" si="5"/>
        <v>47118</v>
      </c>
      <c r="M61" s="39">
        <f t="shared" si="5"/>
        <v>47483</v>
      </c>
      <c r="N61" s="39">
        <f t="shared" si="5"/>
        <v>47848</v>
      </c>
      <c r="O61" s="39">
        <f t="shared" si="5"/>
        <v>48213</v>
      </c>
      <c r="P61" s="39">
        <f t="shared" si="5"/>
        <v>48579</v>
      </c>
      <c r="Q61" s="39">
        <f t="shared" si="5"/>
        <v>48944</v>
      </c>
      <c r="R61" s="158">
        <f t="shared" si="5"/>
        <v>49309</v>
      </c>
      <c r="S61" s="121"/>
      <c r="T61" s="121"/>
      <c r="U61" s="121"/>
      <c r="V61" s="121"/>
      <c r="W61" s="121"/>
    </row>
    <row r="62" spans="1:23" ht="15.75" x14ac:dyDescent="0.25">
      <c r="C62" s="26"/>
      <c r="D62" s="123"/>
      <c r="E62" s="17"/>
      <c r="F62" s="72" t="s">
        <v>49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8"/>
      <c r="S62" s="121"/>
      <c r="T62" s="121"/>
      <c r="U62" s="121"/>
      <c r="V62" s="121"/>
      <c r="W62" s="121"/>
    </row>
    <row r="63" spans="1:23" ht="15.75" x14ac:dyDescent="0.25">
      <c r="C63" s="26" t="s">
        <v>41</v>
      </c>
      <c r="D63" s="123" t="s">
        <v>16</v>
      </c>
      <c r="E63" s="17"/>
      <c r="F63" s="72" t="s">
        <v>49</v>
      </c>
      <c r="G63" s="40">
        <f>G54</f>
        <v>45291</v>
      </c>
      <c r="H63" s="40">
        <f t="shared" ref="H63:R63" si="6">H54</f>
        <v>45657</v>
      </c>
      <c r="I63" s="40">
        <f t="shared" si="6"/>
        <v>46022</v>
      </c>
      <c r="J63" s="40">
        <f t="shared" si="6"/>
        <v>46387</v>
      </c>
      <c r="K63" s="40">
        <f t="shared" si="6"/>
        <v>46752</v>
      </c>
      <c r="L63" s="40">
        <f t="shared" si="6"/>
        <v>47118</v>
      </c>
      <c r="M63" s="40">
        <f t="shared" si="6"/>
        <v>47483</v>
      </c>
      <c r="N63" s="40">
        <f t="shared" si="6"/>
        <v>47848</v>
      </c>
      <c r="O63" s="40">
        <f t="shared" si="6"/>
        <v>48213</v>
      </c>
      <c r="P63" s="40">
        <f t="shared" si="6"/>
        <v>48579</v>
      </c>
      <c r="Q63" s="40">
        <f t="shared" si="6"/>
        <v>48944</v>
      </c>
      <c r="R63" s="158">
        <f t="shared" si="6"/>
        <v>49309</v>
      </c>
      <c r="S63" s="121"/>
      <c r="T63" s="121"/>
      <c r="U63" s="121"/>
      <c r="V63" s="121"/>
      <c r="W63" s="121"/>
    </row>
    <row r="64" spans="1:23" ht="15.75" x14ac:dyDescent="0.25">
      <c r="C64" s="26"/>
      <c r="D64" s="72"/>
      <c r="E64" s="120"/>
      <c r="F64" s="72" t="s">
        <v>49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56"/>
      <c r="S64" s="121"/>
      <c r="T64" s="121"/>
      <c r="U64" s="121"/>
      <c r="V64" s="121"/>
      <c r="W64" s="121"/>
    </row>
    <row r="65" spans="1:23" ht="15.75" x14ac:dyDescent="0.25">
      <c r="C65" s="26" t="s">
        <v>46</v>
      </c>
      <c r="D65" s="79" t="s">
        <v>76</v>
      </c>
      <c r="E65" s="17"/>
      <c r="F65" s="72" t="s">
        <v>49</v>
      </c>
      <c r="G65" s="114">
        <v>1</v>
      </c>
      <c r="H65" s="41">
        <f>G65+1</f>
        <v>2</v>
      </c>
      <c r="I65" s="41">
        <f t="shared" ref="I65:R65" si="7">H65+1</f>
        <v>3</v>
      </c>
      <c r="J65" s="41">
        <f t="shared" si="7"/>
        <v>4</v>
      </c>
      <c r="K65" s="41">
        <f t="shared" si="7"/>
        <v>5</v>
      </c>
      <c r="L65" s="41">
        <f t="shared" si="7"/>
        <v>6</v>
      </c>
      <c r="M65" s="41">
        <f t="shared" si="7"/>
        <v>7</v>
      </c>
      <c r="N65" s="41">
        <f t="shared" si="7"/>
        <v>8</v>
      </c>
      <c r="O65" s="41">
        <f t="shared" si="7"/>
        <v>9</v>
      </c>
      <c r="P65" s="41">
        <f t="shared" si="7"/>
        <v>10</v>
      </c>
      <c r="Q65" s="41">
        <f>P65+1</f>
        <v>11</v>
      </c>
      <c r="R65" s="159">
        <f t="shared" si="7"/>
        <v>12</v>
      </c>
      <c r="S65" s="121"/>
      <c r="T65" s="121"/>
      <c r="U65" s="121"/>
      <c r="V65" s="121"/>
      <c r="W65" s="121"/>
    </row>
    <row r="66" spans="1:23" ht="15.75" x14ac:dyDescent="0.25">
      <c r="C66" s="26" t="s">
        <v>47</v>
      </c>
      <c r="D66" s="79" t="s">
        <v>54</v>
      </c>
      <c r="E66" s="17"/>
      <c r="F66" s="72" t="s">
        <v>49</v>
      </c>
      <c r="G66" s="42">
        <f>(G61-G60+1)*(G67&lt;&gt;1)*(G60&lt;&gt;0)</f>
        <v>0</v>
      </c>
      <c r="H66" s="42">
        <f t="shared" ref="H66:R66" si="8">(H61-H60+1)*(H67&lt;&gt;1)*(H60&lt;&gt;0)</f>
        <v>366</v>
      </c>
      <c r="I66" s="42">
        <f t="shared" si="8"/>
        <v>365</v>
      </c>
      <c r="J66" s="42">
        <f t="shared" si="8"/>
        <v>365</v>
      </c>
      <c r="K66" s="42">
        <f t="shared" si="8"/>
        <v>365</v>
      </c>
      <c r="L66" s="42">
        <f t="shared" si="8"/>
        <v>366</v>
      </c>
      <c r="M66" s="42">
        <f t="shared" si="8"/>
        <v>365</v>
      </c>
      <c r="N66" s="42">
        <f t="shared" si="8"/>
        <v>365</v>
      </c>
      <c r="O66" s="42">
        <f t="shared" si="8"/>
        <v>365</v>
      </c>
      <c r="P66" s="42">
        <f t="shared" si="8"/>
        <v>366</v>
      </c>
      <c r="Q66" s="42">
        <f t="shared" si="8"/>
        <v>365</v>
      </c>
      <c r="R66" s="160">
        <f t="shared" si="8"/>
        <v>0</v>
      </c>
      <c r="S66" s="121"/>
      <c r="T66" s="121"/>
      <c r="U66" s="121"/>
      <c r="V66" s="121"/>
      <c r="W66" s="121"/>
    </row>
    <row r="67" spans="1:23" ht="15.6" hidden="1" x14ac:dyDescent="0.3">
      <c r="C67" s="26" t="s">
        <v>57</v>
      </c>
      <c r="D67" s="79" t="s">
        <v>12</v>
      </c>
      <c r="E67" s="120"/>
      <c r="F67" s="72" t="s">
        <v>49</v>
      </c>
      <c r="G67" s="43">
        <f t="shared" ref="G67:R67" si="9">(G63&lt;=$E$39)*1</f>
        <v>1</v>
      </c>
      <c r="H67" s="43">
        <f t="shared" si="9"/>
        <v>0</v>
      </c>
      <c r="I67" s="43">
        <f t="shared" si="9"/>
        <v>0</v>
      </c>
      <c r="J67" s="43">
        <f t="shared" si="9"/>
        <v>0</v>
      </c>
      <c r="K67" s="43">
        <f t="shared" si="9"/>
        <v>0</v>
      </c>
      <c r="L67" s="43">
        <f t="shared" si="9"/>
        <v>0</v>
      </c>
      <c r="M67" s="43">
        <f t="shared" si="9"/>
        <v>0</v>
      </c>
      <c r="N67" s="43">
        <f t="shared" si="9"/>
        <v>0</v>
      </c>
      <c r="O67" s="43">
        <f t="shared" si="9"/>
        <v>0</v>
      </c>
      <c r="P67" s="43">
        <f t="shared" si="9"/>
        <v>0</v>
      </c>
      <c r="Q67" s="43">
        <f t="shared" si="9"/>
        <v>0</v>
      </c>
      <c r="R67" s="161">
        <f t="shared" si="9"/>
        <v>0</v>
      </c>
      <c r="S67" s="121"/>
      <c r="T67" s="121"/>
      <c r="U67" s="121"/>
      <c r="V67" s="121"/>
      <c r="W67" s="121"/>
    </row>
    <row r="68" spans="1:23" s="125" customFormat="1" ht="15.6" hidden="1" x14ac:dyDescent="0.3">
      <c r="A68" s="11"/>
      <c r="B68" s="11"/>
      <c r="C68" s="44" t="s">
        <v>58</v>
      </c>
      <c r="D68" s="80" t="s">
        <v>12</v>
      </c>
      <c r="E68" s="45"/>
      <c r="F68" s="73" t="s">
        <v>49</v>
      </c>
      <c r="G68" s="46">
        <f t="shared" ref="G68:R68" si="10">(G67&lt;&gt;1)*1*(G58&lt;=$E$24)</f>
        <v>0</v>
      </c>
      <c r="H68" s="46">
        <f t="shared" si="10"/>
        <v>1</v>
      </c>
      <c r="I68" s="46">
        <f t="shared" si="10"/>
        <v>1</v>
      </c>
      <c r="J68" s="46">
        <f t="shared" si="10"/>
        <v>1</v>
      </c>
      <c r="K68" s="46">
        <f t="shared" si="10"/>
        <v>1</v>
      </c>
      <c r="L68" s="46">
        <f t="shared" si="10"/>
        <v>1</v>
      </c>
      <c r="M68" s="46">
        <f t="shared" si="10"/>
        <v>1</v>
      </c>
      <c r="N68" s="46">
        <f t="shared" si="10"/>
        <v>1</v>
      </c>
      <c r="O68" s="46">
        <f t="shared" si="10"/>
        <v>1</v>
      </c>
      <c r="P68" s="46">
        <f t="shared" si="10"/>
        <v>1</v>
      </c>
      <c r="Q68" s="46">
        <f t="shared" si="10"/>
        <v>1</v>
      </c>
      <c r="R68" s="162">
        <f t="shared" si="10"/>
        <v>0</v>
      </c>
    </row>
    <row r="69" spans="1:23" s="125" customFormat="1" ht="15.6" x14ac:dyDescent="0.3">
      <c r="A69" s="11"/>
      <c r="B69" s="11"/>
      <c r="C69" s="47"/>
      <c r="D69" s="81"/>
      <c r="E69" s="48"/>
      <c r="F69" s="74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161"/>
    </row>
    <row r="70" spans="1:23" s="125" customFormat="1" ht="15.75" x14ac:dyDescent="0.25">
      <c r="A70" s="11"/>
      <c r="B70" s="11"/>
      <c r="C70" s="47"/>
      <c r="D70" s="82"/>
      <c r="E70" s="49" t="s">
        <v>22</v>
      </c>
      <c r="F70" s="74"/>
      <c r="G70" s="43"/>
      <c r="H70" s="50"/>
      <c r="I70" s="50"/>
      <c r="J70" s="43"/>
      <c r="K70" s="43"/>
      <c r="L70" s="43"/>
      <c r="M70" s="43"/>
      <c r="N70" s="43"/>
      <c r="O70" s="43"/>
      <c r="P70" s="43"/>
      <c r="Q70" s="43"/>
      <c r="R70" s="161"/>
    </row>
    <row r="71" spans="1:23" s="125" customFormat="1" ht="31.5" x14ac:dyDescent="0.25">
      <c r="A71" s="4"/>
      <c r="B71" s="4"/>
      <c r="C71" s="20" t="s">
        <v>15</v>
      </c>
      <c r="D71" s="79" t="s">
        <v>14</v>
      </c>
      <c r="E71" s="51">
        <f>SUM(G71:R71)</f>
        <v>0</v>
      </c>
      <c r="F71" s="72" t="s">
        <v>49</v>
      </c>
      <c r="G71" s="52">
        <f t="shared" ref="G71:R71" si="11">ROUND($E$43*$E$35*G$68*G$66/G$56,0)</f>
        <v>0</v>
      </c>
      <c r="H71" s="52">
        <f t="shared" si="11"/>
        <v>0</v>
      </c>
      <c r="I71" s="52">
        <f t="shared" si="11"/>
        <v>0</v>
      </c>
      <c r="J71" s="52">
        <f t="shared" si="11"/>
        <v>0</v>
      </c>
      <c r="K71" s="52">
        <f t="shared" si="11"/>
        <v>0</v>
      </c>
      <c r="L71" s="52">
        <f t="shared" si="11"/>
        <v>0</v>
      </c>
      <c r="M71" s="52">
        <f t="shared" si="11"/>
        <v>0</v>
      </c>
      <c r="N71" s="52">
        <f t="shared" si="11"/>
        <v>0</v>
      </c>
      <c r="O71" s="52">
        <f t="shared" si="11"/>
        <v>0</v>
      </c>
      <c r="P71" s="52">
        <f t="shared" si="11"/>
        <v>0</v>
      </c>
      <c r="Q71" s="52">
        <f t="shared" si="11"/>
        <v>0</v>
      </c>
      <c r="R71" s="163">
        <f t="shared" si="11"/>
        <v>0</v>
      </c>
    </row>
    <row r="72" spans="1:23" s="125" customFormat="1" ht="31.5" x14ac:dyDescent="0.25">
      <c r="A72" s="4"/>
      <c r="B72" s="4"/>
      <c r="C72" s="20" t="s">
        <v>42</v>
      </c>
      <c r="D72" s="79" t="s">
        <v>14</v>
      </c>
      <c r="E72" s="51">
        <f>SUM(G72:R72)</f>
        <v>0</v>
      </c>
      <c r="F72" s="72" t="s">
        <v>49</v>
      </c>
      <c r="G72" s="52">
        <f t="shared" ref="G72:R72" si="12">ROUND($E$43*(1-$E$35)*G$68*G$66/G$56,)</f>
        <v>0</v>
      </c>
      <c r="H72" s="52">
        <f t="shared" si="12"/>
        <v>0</v>
      </c>
      <c r="I72" s="52">
        <f t="shared" si="12"/>
        <v>0</v>
      </c>
      <c r="J72" s="52">
        <f t="shared" si="12"/>
        <v>0</v>
      </c>
      <c r="K72" s="52">
        <f t="shared" si="12"/>
        <v>0</v>
      </c>
      <c r="L72" s="52">
        <f t="shared" si="12"/>
        <v>0</v>
      </c>
      <c r="M72" s="52">
        <f t="shared" si="12"/>
        <v>0</v>
      </c>
      <c r="N72" s="52">
        <f t="shared" si="12"/>
        <v>0</v>
      </c>
      <c r="O72" s="52">
        <f t="shared" si="12"/>
        <v>0</v>
      </c>
      <c r="P72" s="52">
        <f t="shared" si="12"/>
        <v>0</v>
      </c>
      <c r="Q72" s="52">
        <f t="shared" si="12"/>
        <v>0</v>
      </c>
      <c r="R72" s="163">
        <f t="shared" si="12"/>
        <v>0</v>
      </c>
    </row>
    <row r="73" spans="1:23" s="125" customFormat="1" ht="15.6" x14ac:dyDescent="0.3">
      <c r="A73" s="4"/>
      <c r="B73" s="4"/>
      <c r="C73" s="26"/>
      <c r="D73" s="72"/>
      <c r="E73" s="17"/>
      <c r="F73" s="75"/>
      <c r="G73" s="17"/>
      <c r="H73" s="116"/>
      <c r="I73" s="17"/>
      <c r="J73" s="17"/>
      <c r="K73" s="17"/>
      <c r="L73" s="17"/>
      <c r="M73" s="17"/>
      <c r="N73" s="17"/>
      <c r="O73" s="17"/>
      <c r="P73" s="17"/>
      <c r="Q73" s="17"/>
      <c r="R73" s="156"/>
    </row>
    <row r="74" spans="1:23" s="125" customFormat="1" ht="15.6" x14ac:dyDescent="0.3">
      <c r="A74" s="4"/>
      <c r="B74" s="4"/>
      <c r="C74" s="26"/>
      <c r="D74" s="72"/>
      <c r="E74" s="18"/>
      <c r="F74" s="7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56"/>
    </row>
    <row r="75" spans="1:23" s="125" customFormat="1" ht="15.75" x14ac:dyDescent="0.25">
      <c r="A75" s="4"/>
      <c r="B75" s="4"/>
      <c r="C75" s="26" t="s">
        <v>6</v>
      </c>
      <c r="D75" s="79" t="s">
        <v>17</v>
      </c>
      <c r="E75" s="18"/>
      <c r="F75" s="72"/>
      <c r="G75" s="53">
        <f t="shared" ref="G75:R75" si="13">IF(G66&lt;365,1,F75*(1+$E$34))</f>
        <v>1</v>
      </c>
      <c r="H75" s="53">
        <f t="shared" si="13"/>
        <v>1.02</v>
      </c>
      <c r="I75" s="53">
        <f t="shared" si="13"/>
        <v>1.0404</v>
      </c>
      <c r="J75" s="53">
        <f t="shared" si="13"/>
        <v>1.0612079999999999</v>
      </c>
      <c r="K75" s="53">
        <f t="shared" si="13"/>
        <v>1.08243216</v>
      </c>
      <c r="L75" s="53">
        <f t="shared" si="13"/>
        <v>1.1040808032</v>
      </c>
      <c r="M75" s="53">
        <f t="shared" si="13"/>
        <v>1.1261624192640001</v>
      </c>
      <c r="N75" s="53">
        <f t="shared" si="13"/>
        <v>1.14868566764928</v>
      </c>
      <c r="O75" s="53">
        <f t="shared" si="13"/>
        <v>1.1716593810022657</v>
      </c>
      <c r="P75" s="53">
        <f t="shared" si="13"/>
        <v>1.1950925686223111</v>
      </c>
      <c r="Q75" s="53">
        <f t="shared" si="13"/>
        <v>1.2189944199947573</v>
      </c>
      <c r="R75" s="164">
        <f t="shared" si="13"/>
        <v>1</v>
      </c>
    </row>
    <row r="76" spans="1:23" s="125" customFormat="1" ht="15.6" x14ac:dyDescent="0.3">
      <c r="A76" s="4"/>
      <c r="B76" s="4"/>
      <c r="C76" s="26"/>
      <c r="D76" s="72"/>
      <c r="E76" s="18"/>
      <c r="F76" s="75"/>
      <c r="G76" s="17"/>
      <c r="H76" s="17"/>
      <c r="I76" s="17"/>
      <c r="J76" s="17"/>
      <c r="K76" s="17"/>
      <c r="L76" s="17"/>
      <c r="M76" s="17"/>
      <c r="N76" s="17"/>
      <c r="O76" s="17"/>
      <c r="P76" s="54"/>
      <c r="Q76" s="17"/>
      <c r="R76" s="165"/>
    </row>
    <row r="77" spans="1:23" s="125" customFormat="1" ht="15.75" x14ac:dyDescent="0.25">
      <c r="A77" s="5"/>
      <c r="B77" s="5"/>
      <c r="C77" s="23" t="s">
        <v>7</v>
      </c>
      <c r="D77" s="76"/>
      <c r="E77" s="55"/>
      <c r="F77" s="7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66"/>
    </row>
    <row r="78" spans="1:23" s="125" customFormat="1" ht="31.5" x14ac:dyDescent="0.25">
      <c r="A78" s="4"/>
      <c r="B78" s="4"/>
      <c r="C78" s="20" t="s">
        <v>15</v>
      </c>
      <c r="D78" s="79" t="s">
        <v>14</v>
      </c>
      <c r="E78" s="51">
        <f>SUM(G78:R78)</f>
        <v>0</v>
      </c>
      <c r="F78" s="72" t="s">
        <v>49</v>
      </c>
      <c r="G78" s="43">
        <f>G71</f>
        <v>0</v>
      </c>
      <c r="H78" s="43">
        <f t="shared" ref="H78:R78" si="14">H71</f>
        <v>0</v>
      </c>
      <c r="I78" s="43">
        <f t="shared" si="14"/>
        <v>0</v>
      </c>
      <c r="J78" s="43">
        <f t="shared" si="14"/>
        <v>0</v>
      </c>
      <c r="K78" s="43">
        <f t="shared" si="14"/>
        <v>0</v>
      </c>
      <c r="L78" s="43">
        <f t="shared" si="14"/>
        <v>0</v>
      </c>
      <c r="M78" s="43">
        <f t="shared" si="14"/>
        <v>0</v>
      </c>
      <c r="N78" s="43">
        <f t="shared" si="14"/>
        <v>0</v>
      </c>
      <c r="O78" s="43">
        <f t="shared" si="14"/>
        <v>0</v>
      </c>
      <c r="P78" s="43">
        <f t="shared" si="14"/>
        <v>0</v>
      </c>
      <c r="Q78" s="43">
        <f t="shared" si="14"/>
        <v>0</v>
      </c>
      <c r="R78" s="161">
        <f t="shared" si="14"/>
        <v>0</v>
      </c>
    </row>
    <row r="79" spans="1:23" s="125" customFormat="1" ht="15.75" x14ac:dyDescent="0.25">
      <c r="A79" s="4"/>
      <c r="B79" s="4"/>
      <c r="C79" s="56" t="s">
        <v>18</v>
      </c>
      <c r="D79" s="80" t="s">
        <v>14</v>
      </c>
      <c r="E79" s="57">
        <f>SUM(G79:R79)</f>
        <v>0</v>
      </c>
      <c r="F79" s="72" t="s">
        <v>49</v>
      </c>
      <c r="G79" s="46">
        <f t="shared" ref="G79:R79" si="15">G72*G75</f>
        <v>0</v>
      </c>
      <c r="H79" s="46">
        <f t="shared" si="15"/>
        <v>0</v>
      </c>
      <c r="I79" s="46">
        <f t="shared" si="15"/>
        <v>0</v>
      </c>
      <c r="J79" s="46">
        <f t="shared" si="15"/>
        <v>0</v>
      </c>
      <c r="K79" s="46">
        <f t="shared" si="15"/>
        <v>0</v>
      </c>
      <c r="L79" s="46">
        <f t="shared" si="15"/>
        <v>0</v>
      </c>
      <c r="M79" s="46">
        <f t="shared" si="15"/>
        <v>0</v>
      </c>
      <c r="N79" s="46">
        <f t="shared" si="15"/>
        <v>0</v>
      </c>
      <c r="O79" s="46">
        <f t="shared" si="15"/>
        <v>0</v>
      </c>
      <c r="P79" s="46">
        <f t="shared" si="15"/>
        <v>0</v>
      </c>
      <c r="Q79" s="46">
        <f t="shared" si="15"/>
        <v>0</v>
      </c>
      <c r="R79" s="162">
        <f t="shared" si="15"/>
        <v>0</v>
      </c>
    </row>
    <row r="80" spans="1:23" s="125" customFormat="1" ht="15.75" x14ac:dyDescent="0.25">
      <c r="A80" s="4"/>
      <c r="B80" s="4"/>
      <c r="C80" s="58" t="s">
        <v>43</v>
      </c>
      <c r="D80" s="83"/>
      <c r="E80" s="59">
        <f>SUM(G80:R80)</f>
        <v>0</v>
      </c>
      <c r="F80" s="77" t="s">
        <v>49</v>
      </c>
      <c r="G80" s="46">
        <f>SUM(G78:G79)</f>
        <v>0</v>
      </c>
      <c r="H80" s="46">
        <f t="shared" ref="H80:R80" si="16">SUM(H78:H79)</f>
        <v>0</v>
      </c>
      <c r="I80" s="46">
        <f t="shared" si="16"/>
        <v>0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0</v>
      </c>
      <c r="N80" s="46">
        <f t="shared" si="16"/>
        <v>0</v>
      </c>
      <c r="O80" s="46">
        <f t="shared" si="16"/>
        <v>0</v>
      </c>
      <c r="P80" s="46">
        <f t="shared" si="16"/>
        <v>0</v>
      </c>
      <c r="Q80" s="46">
        <f t="shared" si="16"/>
        <v>0</v>
      </c>
      <c r="R80" s="162">
        <f t="shared" si="16"/>
        <v>0</v>
      </c>
    </row>
    <row r="81" spans="1:41" s="125" customFormat="1" ht="13.15" customHeight="1" x14ac:dyDescent="0.3">
      <c r="A81" s="4"/>
      <c r="B81" s="4"/>
      <c r="C81" s="26"/>
      <c r="D81" s="72"/>
      <c r="E81" s="17"/>
      <c r="F81" s="78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161"/>
    </row>
    <row r="82" spans="1:41" s="6" customFormat="1" ht="13.15" customHeight="1" x14ac:dyDescent="0.3">
      <c r="C82" s="60"/>
      <c r="D82" s="126"/>
      <c r="E82" s="61"/>
      <c r="F82" s="75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67"/>
      <c r="S82" s="121"/>
      <c r="T82" s="121"/>
      <c r="U82" s="121"/>
      <c r="V82" s="121"/>
      <c r="W82" s="121"/>
    </row>
    <row r="83" spans="1:41" s="6" customFormat="1" ht="21.6" customHeight="1" x14ac:dyDescent="0.25">
      <c r="B83" s="10"/>
      <c r="C83" s="62" t="s">
        <v>9</v>
      </c>
      <c r="D83" s="123" t="s">
        <v>16</v>
      </c>
      <c r="E83" s="152">
        <f>E22</f>
        <v>44927</v>
      </c>
      <c r="F83" s="72" t="s">
        <v>49</v>
      </c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68"/>
      <c r="S83" s="121"/>
      <c r="T83" s="121"/>
      <c r="U83" s="121"/>
      <c r="V83" s="121"/>
      <c r="W83" s="121"/>
    </row>
    <row r="84" spans="1:41" s="6" customFormat="1" ht="23.1" customHeight="1" x14ac:dyDescent="0.25">
      <c r="C84" s="60" t="s">
        <v>26</v>
      </c>
      <c r="D84" s="123" t="s">
        <v>16</v>
      </c>
      <c r="E84" s="18"/>
      <c r="F84" s="72" t="s">
        <v>49</v>
      </c>
      <c r="G84" s="128">
        <f t="shared" ref="G84:R84" si="17">DATE(YEAR(G63),MONTH(G63)-6,DAY(G63)-1)</f>
        <v>45107</v>
      </c>
      <c r="H84" s="128">
        <f t="shared" si="17"/>
        <v>45473</v>
      </c>
      <c r="I84" s="128">
        <f t="shared" si="17"/>
        <v>45838</v>
      </c>
      <c r="J84" s="128">
        <f t="shared" si="17"/>
        <v>46203</v>
      </c>
      <c r="K84" s="128">
        <f t="shared" si="17"/>
        <v>46568</v>
      </c>
      <c r="L84" s="128">
        <f t="shared" si="17"/>
        <v>46934</v>
      </c>
      <c r="M84" s="128">
        <f t="shared" si="17"/>
        <v>47299</v>
      </c>
      <c r="N84" s="128">
        <f t="shared" si="17"/>
        <v>47664</v>
      </c>
      <c r="O84" s="128">
        <f t="shared" si="17"/>
        <v>48029</v>
      </c>
      <c r="P84" s="128">
        <f t="shared" si="17"/>
        <v>48395</v>
      </c>
      <c r="Q84" s="128">
        <f t="shared" si="17"/>
        <v>48760</v>
      </c>
      <c r="R84" s="169">
        <f t="shared" si="17"/>
        <v>49125</v>
      </c>
      <c r="S84" s="121"/>
      <c r="T84" s="121"/>
      <c r="U84" s="121"/>
      <c r="V84" s="121"/>
      <c r="W84" s="121"/>
    </row>
    <row r="85" spans="1:41" s="6" customFormat="1" ht="15.75" x14ac:dyDescent="0.25">
      <c r="C85" s="119" t="s">
        <v>23</v>
      </c>
      <c r="D85" s="79" t="s">
        <v>12</v>
      </c>
      <c r="E85" s="18"/>
      <c r="F85" s="72" t="s">
        <v>49</v>
      </c>
      <c r="G85" s="127">
        <f t="shared" ref="G85:R85" si="18">G63-G58+1</f>
        <v>365</v>
      </c>
      <c r="H85" s="127">
        <f t="shared" si="18"/>
        <v>366</v>
      </c>
      <c r="I85" s="127">
        <f t="shared" si="18"/>
        <v>365</v>
      </c>
      <c r="J85" s="127">
        <f t="shared" si="18"/>
        <v>365</v>
      </c>
      <c r="K85" s="127">
        <f t="shared" si="18"/>
        <v>365</v>
      </c>
      <c r="L85" s="127">
        <f t="shared" si="18"/>
        <v>366</v>
      </c>
      <c r="M85" s="127">
        <f t="shared" si="18"/>
        <v>365</v>
      </c>
      <c r="N85" s="127">
        <f t="shared" si="18"/>
        <v>365</v>
      </c>
      <c r="O85" s="127">
        <f t="shared" si="18"/>
        <v>365</v>
      </c>
      <c r="P85" s="127">
        <f t="shared" si="18"/>
        <v>366</v>
      </c>
      <c r="Q85" s="127">
        <f t="shared" si="18"/>
        <v>365</v>
      </c>
      <c r="R85" s="168">
        <f t="shared" si="18"/>
        <v>365</v>
      </c>
      <c r="S85" s="121"/>
      <c r="T85" s="121"/>
      <c r="U85" s="121"/>
      <c r="V85" s="121"/>
      <c r="W85" s="121"/>
    </row>
    <row r="86" spans="1:41" s="6" customFormat="1" ht="33" customHeight="1" x14ac:dyDescent="0.25">
      <c r="A86" s="4"/>
      <c r="B86" s="4"/>
      <c r="C86" s="119" t="s">
        <v>25</v>
      </c>
      <c r="D86" s="79" t="s">
        <v>12</v>
      </c>
      <c r="E86" s="18"/>
      <c r="F86" s="72" t="s">
        <v>49</v>
      </c>
      <c r="G86" s="127">
        <f t="shared" ref="G86:R86" si="19">G84-$E$83+1</f>
        <v>181</v>
      </c>
      <c r="H86" s="127">
        <f t="shared" si="19"/>
        <v>547</v>
      </c>
      <c r="I86" s="127">
        <f t="shared" si="19"/>
        <v>912</v>
      </c>
      <c r="J86" s="127">
        <f t="shared" si="19"/>
        <v>1277</v>
      </c>
      <c r="K86" s="127">
        <f t="shared" si="19"/>
        <v>1642</v>
      </c>
      <c r="L86" s="127">
        <f t="shared" si="19"/>
        <v>2008</v>
      </c>
      <c r="M86" s="127">
        <f t="shared" si="19"/>
        <v>2373</v>
      </c>
      <c r="N86" s="127">
        <f t="shared" si="19"/>
        <v>2738</v>
      </c>
      <c r="O86" s="127">
        <f t="shared" si="19"/>
        <v>3103</v>
      </c>
      <c r="P86" s="127">
        <f t="shared" si="19"/>
        <v>3469</v>
      </c>
      <c r="Q86" s="127">
        <f t="shared" si="19"/>
        <v>3834</v>
      </c>
      <c r="R86" s="168">
        <f t="shared" si="19"/>
        <v>4199</v>
      </c>
      <c r="S86" s="121"/>
      <c r="T86" s="121"/>
      <c r="U86" s="121"/>
      <c r="V86" s="121"/>
      <c r="W86" s="121"/>
    </row>
    <row r="87" spans="1:41" ht="15.75" x14ac:dyDescent="0.25">
      <c r="C87" s="20" t="s">
        <v>24</v>
      </c>
      <c r="D87" s="79" t="s">
        <v>17</v>
      </c>
      <c r="E87" s="17"/>
      <c r="F87" s="72" t="s">
        <v>49</v>
      </c>
      <c r="G87" s="129">
        <f t="shared" ref="G87:R87" si="20">1/(1+$E$37)^(G86/G85)</f>
        <v>0.96477233998347578</v>
      </c>
      <c r="H87" s="129">
        <f t="shared" si="20"/>
        <v>0.89755058553276501</v>
      </c>
      <c r="I87" s="129">
        <f t="shared" si="20"/>
        <v>0.83468356957283674</v>
      </c>
      <c r="J87" s="129">
        <f t="shared" si="20"/>
        <v>0.77644983216077845</v>
      </c>
      <c r="K87" s="129">
        <f t="shared" si="20"/>
        <v>0.7222789136379334</v>
      </c>
      <c r="L87" s="129">
        <f t="shared" si="20"/>
        <v>0.67248487967880577</v>
      </c>
      <c r="M87" s="129">
        <f t="shared" si="20"/>
        <v>0.62488767233192732</v>
      </c>
      <c r="N87" s="129">
        <f t="shared" si="20"/>
        <v>0.58129085798318814</v>
      </c>
      <c r="O87" s="129">
        <f t="shared" si="20"/>
        <v>0.54073568184482634</v>
      </c>
      <c r="P87" s="129">
        <f t="shared" si="20"/>
        <v>0.50385562739974277</v>
      </c>
      <c r="Q87" s="129">
        <f t="shared" si="20"/>
        <v>0.46782351691941304</v>
      </c>
      <c r="R87" s="170">
        <f t="shared" si="20"/>
        <v>0.43518466690177965</v>
      </c>
      <c r="S87" s="121"/>
      <c r="T87" s="121"/>
      <c r="U87" s="121"/>
      <c r="V87" s="121"/>
      <c r="W87" s="121"/>
    </row>
    <row r="88" spans="1:41" ht="13.15" customHeight="1" x14ac:dyDescent="0.3">
      <c r="C88" s="26"/>
      <c r="D88" s="72"/>
      <c r="E88" s="17"/>
      <c r="F88" s="72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68"/>
      <c r="S88" s="121"/>
      <c r="T88" s="121"/>
      <c r="U88" s="121"/>
      <c r="V88" s="121"/>
      <c r="W88" s="121"/>
    </row>
    <row r="89" spans="1:41" ht="31.15" customHeight="1" x14ac:dyDescent="0.25">
      <c r="C89" s="26" t="s">
        <v>44</v>
      </c>
      <c r="D89" s="79" t="s">
        <v>14</v>
      </c>
      <c r="E89" s="63">
        <f>SUM(G89:R89)</f>
        <v>0</v>
      </c>
      <c r="F89" s="72" t="s">
        <v>49</v>
      </c>
      <c r="G89" s="64">
        <f t="shared" ref="G89:R89" si="21">G80*G87</f>
        <v>0</v>
      </c>
      <c r="H89" s="64">
        <f t="shared" si="21"/>
        <v>0</v>
      </c>
      <c r="I89" s="64">
        <f t="shared" si="21"/>
        <v>0</v>
      </c>
      <c r="J89" s="64">
        <f t="shared" si="21"/>
        <v>0</v>
      </c>
      <c r="K89" s="64">
        <f t="shared" si="21"/>
        <v>0</v>
      </c>
      <c r="L89" s="64">
        <f t="shared" si="21"/>
        <v>0</v>
      </c>
      <c r="M89" s="64">
        <f t="shared" si="21"/>
        <v>0</v>
      </c>
      <c r="N89" s="64">
        <f t="shared" si="21"/>
        <v>0</v>
      </c>
      <c r="O89" s="64">
        <f t="shared" si="21"/>
        <v>0</v>
      </c>
      <c r="P89" s="64">
        <f t="shared" si="21"/>
        <v>0</v>
      </c>
      <c r="Q89" s="64">
        <f t="shared" si="21"/>
        <v>0</v>
      </c>
      <c r="R89" s="171">
        <f t="shared" si="21"/>
        <v>0</v>
      </c>
      <c r="S89" s="121"/>
      <c r="T89" s="121"/>
      <c r="U89" s="121"/>
      <c r="V89" s="121"/>
      <c r="W89" s="121"/>
    </row>
    <row r="90" spans="1:41" s="6" customFormat="1" ht="13.15" customHeight="1" x14ac:dyDescent="0.3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2"/>
      <c r="T90" s="2"/>
      <c r="U90" s="2"/>
      <c r="V90" s="2"/>
      <c r="W90" s="2"/>
    </row>
    <row r="91" spans="1:41" s="6" customFormat="1" ht="13.15" customHeight="1" x14ac:dyDescent="0.3">
      <c r="C91" s="65"/>
      <c r="D91" s="18"/>
      <c r="E91"/>
      <c r="F91" s="18"/>
      <c r="G91" s="66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2"/>
      <c r="T91" s="2"/>
      <c r="U91" s="2"/>
      <c r="V91" s="2"/>
      <c r="W91" s="2"/>
    </row>
    <row r="92" spans="1:41" ht="13.15" customHeight="1" x14ac:dyDescent="0.3">
      <c r="B92" s="12"/>
      <c r="C92" s="17"/>
      <c r="D92" s="17"/>
      <c r="E92"/>
      <c r="F92" s="18"/>
      <c r="G92" s="6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41" ht="13.15" customHeight="1" x14ac:dyDescent="0.3">
      <c r="C93" s="17"/>
      <c r="D93" s="67"/>
      <c r="E93"/>
      <c r="F93" s="18"/>
      <c r="G93" s="66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41" s="13" customFormat="1" ht="19.5" x14ac:dyDescent="0.3">
      <c r="C94" s="102" t="s">
        <v>60</v>
      </c>
      <c r="D94" s="68"/>
      <c r="E94" s="143"/>
      <c r="F94" s="68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</row>
    <row r="95" spans="1:41" s="15" customFormat="1" ht="19.5" x14ac:dyDescent="0.3">
      <c r="C95" s="103" t="s">
        <v>61</v>
      </c>
      <c r="D95" s="70"/>
      <c r="E95" s="70"/>
      <c r="F95" s="70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</row>
    <row r="96" spans="1:41" s="13" customFormat="1" ht="19.5" x14ac:dyDescent="0.3">
      <c r="C96" s="102" t="s">
        <v>27</v>
      </c>
      <c r="D96" s="68"/>
      <c r="E96" s="68"/>
      <c r="F96" s="68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3:41" s="13" customFormat="1" ht="15" customHeight="1" x14ac:dyDescent="0.4">
      <c r="C97" s="104"/>
      <c r="D97" s="68"/>
      <c r="E97" s="68"/>
      <c r="F97" s="68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3:41" s="13" customFormat="1" ht="19.5" x14ac:dyDescent="0.3">
      <c r="C98" s="104" t="s">
        <v>86</v>
      </c>
      <c r="D98" s="68"/>
      <c r="E98" s="68"/>
      <c r="F98" s="68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</row>
    <row r="99" spans="3:41" s="13" customFormat="1" ht="19.5" x14ac:dyDescent="0.3">
      <c r="C99" s="102" t="s">
        <v>66</v>
      </c>
      <c r="D99" s="68"/>
      <c r="E99" s="68"/>
      <c r="F99" s="68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</row>
    <row r="100" spans="3:41" s="13" customFormat="1" ht="19.5" x14ac:dyDescent="0.3">
      <c r="C100" s="102" t="s">
        <v>28</v>
      </c>
      <c r="D100" s="68"/>
      <c r="E100" s="68"/>
      <c r="F100" s="68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</row>
    <row r="101" spans="3:41" s="13" customFormat="1" ht="19.899999999999999" x14ac:dyDescent="0.4">
      <c r="C101" s="102"/>
      <c r="D101" s="68"/>
      <c r="E101" s="68"/>
      <c r="F101" s="68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</row>
    <row r="102" spans="3:41" s="13" customFormat="1" ht="19.5" x14ac:dyDescent="0.3">
      <c r="C102" s="102" t="s">
        <v>29</v>
      </c>
      <c r="D102" s="68"/>
      <c r="E102" s="68"/>
      <c r="F102" s="68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</row>
    <row r="103" spans="3:41" s="13" customFormat="1" ht="19.5" x14ac:dyDescent="0.3">
      <c r="C103" s="102" t="s">
        <v>30</v>
      </c>
      <c r="D103" s="68"/>
      <c r="E103" s="68"/>
      <c r="F103" s="68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</row>
    <row r="104" spans="3:41" s="13" customFormat="1" ht="19.5" x14ac:dyDescent="0.3">
      <c r="C104" s="102" t="s">
        <v>66</v>
      </c>
      <c r="D104" s="68"/>
      <c r="E104" s="68"/>
      <c r="F104" s="68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</row>
    <row r="105" spans="3:41" s="13" customFormat="1" ht="19.5" x14ac:dyDescent="0.3">
      <c r="C105" s="102" t="s">
        <v>28</v>
      </c>
      <c r="D105" s="68"/>
      <c r="E105" s="68"/>
      <c r="F105" s="68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</row>
    <row r="106" spans="3:41" s="13" customFormat="1" ht="15" customHeight="1" x14ac:dyDescent="0.4">
      <c r="C106" s="102"/>
      <c r="D106" s="68"/>
      <c r="E106" s="68"/>
      <c r="F106" s="68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</row>
    <row r="107" spans="3:41" s="13" customFormat="1" ht="19.5" x14ac:dyDescent="0.3">
      <c r="C107" s="102" t="s">
        <v>29</v>
      </c>
      <c r="D107" s="68"/>
      <c r="E107" s="68"/>
      <c r="F107" s="68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3:41" s="13" customFormat="1" ht="19.5" x14ac:dyDescent="0.3">
      <c r="C108" s="102" t="s">
        <v>31</v>
      </c>
      <c r="D108" s="68"/>
      <c r="E108" s="68"/>
      <c r="F108" s="68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</row>
    <row r="109" spans="3:41" s="13" customFormat="1" ht="17.649999999999999" customHeight="1" x14ac:dyDescent="0.4">
      <c r="C109" s="102"/>
      <c r="D109" s="68"/>
      <c r="E109" s="68"/>
      <c r="F109" s="68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3:41" s="13" customFormat="1" ht="19.5" x14ac:dyDescent="0.3">
      <c r="C110" s="102" t="s">
        <v>66</v>
      </c>
      <c r="D110" s="68"/>
      <c r="E110" s="68"/>
      <c r="F110" s="68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3:41" s="13" customFormat="1" ht="19.5" x14ac:dyDescent="0.3">
      <c r="C111" s="102" t="s">
        <v>28</v>
      </c>
      <c r="D111" s="68"/>
      <c r="E111" s="68"/>
      <c r="F111" s="68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3:41" s="13" customFormat="1" ht="19.5" customHeight="1" x14ac:dyDescent="0.4">
      <c r="C112" s="102"/>
      <c r="D112" s="68"/>
      <c r="E112" s="68"/>
      <c r="F112" s="68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3:41" s="13" customFormat="1" ht="19.5" x14ac:dyDescent="0.3">
      <c r="C113" s="102" t="s">
        <v>29</v>
      </c>
      <c r="D113" s="68"/>
      <c r="E113" s="68"/>
      <c r="F113" s="68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3:41" s="13" customFormat="1" ht="19.5" x14ac:dyDescent="0.3">
      <c r="C114" s="102" t="s">
        <v>32</v>
      </c>
      <c r="D114" s="68"/>
      <c r="E114" s="68"/>
      <c r="F114" s="68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3:41" s="13" customFormat="1" ht="8.65" customHeight="1" x14ac:dyDescent="0.4">
      <c r="C115" s="102"/>
      <c r="D115" s="68"/>
      <c r="E115" s="68"/>
      <c r="F115" s="68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3:41" s="13" customFormat="1" ht="19.5" x14ac:dyDescent="0.3">
      <c r="C116" s="102" t="s">
        <v>67</v>
      </c>
      <c r="D116" s="68"/>
      <c r="E116" s="68"/>
      <c r="F116" s="68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3:41" s="13" customFormat="1" ht="19.5" x14ac:dyDescent="0.3">
      <c r="C117" s="102" t="s">
        <v>33</v>
      </c>
      <c r="D117" s="68"/>
      <c r="E117" s="68"/>
      <c r="F117" s="68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</row>
    <row r="118" spans="3:41" s="13" customFormat="1" ht="16.149999999999999" customHeight="1" x14ac:dyDescent="0.4">
      <c r="C118" s="102"/>
      <c r="D118" s="68"/>
      <c r="E118" s="68"/>
      <c r="F118" s="68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</row>
    <row r="119" spans="3:41" s="13" customFormat="1" ht="19.5" x14ac:dyDescent="0.3">
      <c r="C119" s="102" t="s">
        <v>68</v>
      </c>
      <c r="D119" s="68"/>
      <c r="E119" s="68"/>
      <c r="F119" s="68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3:41" s="13" customFormat="1" ht="19.5" x14ac:dyDescent="0.3">
      <c r="C120" s="102" t="s">
        <v>28</v>
      </c>
      <c r="D120" s="68"/>
      <c r="E120" s="68"/>
      <c r="F120" s="68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3:41" s="148" customFormat="1" ht="19.899999999999999" x14ac:dyDescent="0.3">
      <c r="C121" s="140"/>
      <c r="D121" s="144"/>
      <c r="E121" s="145"/>
      <c r="F121" s="146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7"/>
      <c r="T121" s="147"/>
      <c r="U121" s="147"/>
      <c r="V121" s="147"/>
      <c r="W121" s="147"/>
    </row>
    <row r="122" spans="3:41" s="148" customFormat="1" ht="15.6" x14ac:dyDescent="0.3">
      <c r="C122" s="144"/>
      <c r="D122" s="144"/>
      <c r="E122" s="145"/>
      <c r="F122" s="146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7"/>
      <c r="T122" s="147"/>
      <c r="U122" s="147"/>
      <c r="V122" s="147"/>
      <c r="W122" s="147"/>
    </row>
    <row r="123" spans="3:41" s="148" customFormat="1" ht="14.45" x14ac:dyDescent="0.3">
      <c r="E123" s="13"/>
      <c r="F123" s="149"/>
      <c r="S123" s="147"/>
      <c r="T123" s="147"/>
      <c r="U123" s="147"/>
      <c r="V123" s="147"/>
      <c r="W123" s="147"/>
    </row>
    <row r="124" spans="3:41" s="148" customFormat="1" x14ac:dyDescent="0.25">
      <c r="E124" s="13"/>
      <c r="F124" s="149"/>
      <c r="S124" s="147"/>
      <c r="T124" s="147"/>
      <c r="U124" s="147"/>
      <c r="V124" s="147"/>
      <c r="W124" s="147"/>
    </row>
    <row r="125" spans="3:41" s="148" customFormat="1" x14ac:dyDescent="0.25">
      <c r="E125" s="13"/>
      <c r="F125" s="149"/>
      <c r="S125" s="147"/>
      <c r="T125" s="147"/>
      <c r="U125" s="147"/>
      <c r="V125" s="147"/>
      <c r="W125" s="147"/>
    </row>
    <row r="126" spans="3:41" s="148" customFormat="1" x14ac:dyDescent="0.25">
      <c r="E126" s="13"/>
      <c r="F126" s="149"/>
      <c r="S126" s="147"/>
      <c r="T126" s="147"/>
      <c r="U126" s="147"/>
      <c r="V126" s="147"/>
      <c r="W126" s="147"/>
    </row>
    <row r="127" spans="3:41" s="148" customFormat="1" x14ac:dyDescent="0.25">
      <c r="E127" s="13"/>
      <c r="F127" s="149"/>
      <c r="S127" s="147"/>
      <c r="T127" s="147"/>
      <c r="U127" s="147"/>
      <c r="V127" s="147"/>
      <c r="W127" s="147"/>
    </row>
    <row r="128" spans="3:41" s="148" customFormat="1" x14ac:dyDescent="0.25">
      <c r="E128" s="13"/>
      <c r="F128" s="149"/>
      <c r="S128" s="147"/>
      <c r="T128" s="147"/>
      <c r="U128" s="147"/>
      <c r="V128" s="147"/>
      <c r="W128" s="147"/>
    </row>
    <row r="129" spans="5:23" s="148" customFormat="1" x14ac:dyDescent="0.25">
      <c r="E129" s="13"/>
      <c r="F129" s="149"/>
      <c r="S129" s="147"/>
      <c r="T129" s="147"/>
      <c r="U129" s="147"/>
      <c r="V129" s="147"/>
      <c r="W129" s="147"/>
    </row>
    <row r="130" spans="5:23" s="148" customFormat="1" x14ac:dyDescent="0.25">
      <c r="E130" s="13"/>
      <c r="F130" s="149"/>
      <c r="S130" s="147"/>
      <c r="T130" s="147"/>
      <c r="U130" s="147"/>
      <c r="V130" s="147"/>
      <c r="W130" s="147"/>
    </row>
    <row r="131" spans="5:23" s="148" customFormat="1" x14ac:dyDescent="0.25">
      <c r="E131" s="13"/>
      <c r="F131" s="149"/>
      <c r="S131" s="147"/>
      <c r="T131" s="147"/>
      <c r="U131" s="147"/>
      <c r="V131" s="147"/>
      <c r="W131" s="147"/>
    </row>
    <row r="132" spans="5:23" s="148" customFormat="1" x14ac:dyDescent="0.25">
      <c r="E132" s="13"/>
      <c r="F132" s="149"/>
      <c r="S132" s="147"/>
      <c r="T132" s="147"/>
      <c r="U132" s="147"/>
      <c r="V132" s="147"/>
      <c r="W132" s="147"/>
    </row>
    <row r="133" spans="5:23" s="148" customFormat="1" x14ac:dyDescent="0.25">
      <c r="E133" s="13"/>
      <c r="F133" s="149"/>
      <c r="S133" s="147"/>
      <c r="T133" s="147"/>
      <c r="U133" s="147"/>
      <c r="V133" s="147"/>
      <c r="W133" s="147"/>
    </row>
  </sheetData>
  <sheetProtection algorithmName="SHA-512" hashValue="fKeiDBQA+TaYt0rY4PhdNe3elF7vaPv2wNEOQvzxZvpdGFb6wNYepLDbpKQNTrC3tWST3KW5xDWz7Xn65scpeQ==" saltValue="hUFTTGowqUCAUstfbeXQOg==" spinCount="100000" sheet="1" objects="1" scenarios="1" insertRows="0"/>
  <protectedRanges>
    <protectedRange sqref="E26 E44:E45 E48:E49" name="Range1"/>
    <protectedRange sqref="E43" name="Range1_1"/>
  </protectedRanges>
  <mergeCells count="7">
    <mergeCell ref="D3:L3"/>
    <mergeCell ref="C15:R15"/>
    <mergeCell ref="C5:R5"/>
    <mergeCell ref="C10:R10"/>
    <mergeCell ref="C11:R11"/>
    <mergeCell ref="C12:R12"/>
    <mergeCell ref="C13:R13"/>
  </mergeCells>
  <conditionalFormatting sqref="E39">
    <cfRule type="expression" dxfId="2" priority="3">
      <formula>$E$39&gt;$E$27</formula>
    </cfRule>
  </conditionalFormatting>
  <conditionalFormatting sqref="G60:R60">
    <cfRule type="cellIs" dxfId="1" priority="2" operator="equal">
      <formula>0</formula>
    </cfRule>
  </conditionalFormatting>
  <conditionalFormatting sqref="G61:R62">
    <cfRule type="cellIs" dxfId="0" priority="1" operator="equal">
      <formula>0</formula>
    </cfRule>
  </conditionalFormatting>
  <dataValidations count="1">
    <dataValidation showInputMessage="1" showErrorMessage="1" error="Εισέγεται ακέραιος αριθμός μηνών με ελάχιστο το και μέγιστο." sqref="E2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1" fitToHeight="3" orientation="landscape" horizontalDpi="300" verticalDpi="300" r:id="rId1"/>
  <headerFooter>
    <oddFooter>&amp;C&amp;14&amp;P</oddFooter>
  </headerFooter>
  <rowBreaks count="2" manualBreakCount="2">
    <brk id="17" min="2" max="17" man="1"/>
    <brk id="50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Β4_Υπόδ. Οικ. Προσφ.</vt:lpstr>
      <vt:lpstr>'Β4_Υπόδ. Οικ. Προσφ.'!Print_Area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 5</dc:creator>
  <cp:lastModifiedBy>KATERINA HELMI</cp:lastModifiedBy>
  <cp:revision/>
  <cp:lastPrinted>2022-07-27T16:24:15Z</cp:lastPrinted>
  <dcterms:created xsi:type="dcterms:W3CDTF">2022-04-28T11:33:25Z</dcterms:created>
  <dcterms:modified xsi:type="dcterms:W3CDTF">2022-08-03T10:18:05Z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